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caandt-my.sharepoint.com/personal/mcwilli2_ncat_edu/Documents/Documents/Documents/College &amp; Divisions/Business and Finance/Campus Enterprises/Dining Services Management/"/>
    </mc:Choice>
  </mc:AlternateContent>
  <xr:revisionPtr revIDLastSave="0" documentId="8_{C0F2B7D7-8FEE-4DAB-846F-6958E3C6AA23}" xr6:coauthVersionLast="47" xr6:coauthVersionMax="47" xr10:uidLastSave="{00000000-0000-0000-0000-000000000000}"/>
  <bookViews>
    <workbookView xWindow="-120" yWindow="-120" windowWidth="38640" windowHeight="15720" tabRatio="870" activeTab="8" xr2:uid="{00000000-000D-0000-FFFF-FFFF00000000}"/>
  </bookViews>
  <sheets>
    <sheet name="Instructions" sheetId="139" r:id="rId1"/>
    <sheet name="Assumptions" sheetId="145" r:id="rId2"/>
    <sheet name="Service Hours" sheetId="137" r:id="rId3"/>
    <sheet name="Commissions" sheetId="113" r:id="rId4"/>
    <sheet name="Transition" sheetId="49" r:id="rId5"/>
    <sheet name="Investments" sheetId="89" r:id="rId6"/>
    <sheet name="Other Financial Terms" sheetId="80" r:id="rId7"/>
    <sheet name="MP Daily Rates" sheetId="144" r:id="rId8"/>
    <sheet name="MP Projections" sheetId="143" r:id="rId9"/>
    <sheet name="Williams Dining Hall" sheetId="116" r:id="rId10"/>
    <sheet name="The Marketplace" sheetId="159" r:id="rId11"/>
    <sheet name="PF Res Dining Summary" sheetId="156" r:id="rId12"/>
    <sheet name="Aggie Wings &amp; Cafe" sheetId="180" r:id="rId13"/>
    <sheet name="Chick-fil-A" sheetId="186" r:id="rId14"/>
    <sheet name="Sub Connection" sheetId="181" r:id="rId15"/>
    <sheet name="1891 Bistro" sheetId="187" r:id="rId16"/>
    <sheet name="Einstein Bros. Bagel" sheetId="188" r:id="rId17"/>
    <sheet name="Paavo's Pizza" sheetId="189" r:id="rId18"/>
    <sheet name="Starbucks" sheetId="190" r:id="rId19"/>
    <sheet name="Martin's Cafe" sheetId="191" r:id="rId20"/>
    <sheet name="Qdoba Mexican Eats" sheetId="192" r:id="rId21"/>
    <sheet name="Wild Blue" sheetId="182" r:id="rId22"/>
    <sheet name="EXTRA 1" sheetId="183" r:id="rId23"/>
    <sheet name="EXTRA 2" sheetId="184" r:id="rId24"/>
    <sheet name="PF Retail Summary" sheetId="151" r:id="rId25"/>
    <sheet name="PF Catering" sheetId="175" r:id="rId26"/>
    <sheet name="PF Conf &amp; Camp" sheetId="171" r:id="rId27"/>
    <sheet name="PF Mgt-Admin" sheetId="176" r:id="rId28"/>
    <sheet name="PF Total Rollup" sheetId="170" r:id="rId2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4" i="143" l="1"/>
  <c r="H43" i="143"/>
  <c r="H42" i="143"/>
  <c r="H41" i="143"/>
  <c r="H40" i="143"/>
  <c r="H39" i="143"/>
  <c r="J18" i="143"/>
  <c r="J17" i="143"/>
  <c r="J16" i="143"/>
  <c r="J15" i="143"/>
  <c r="O15" i="143" s="1"/>
  <c r="J14" i="143"/>
  <c r="J13" i="143"/>
  <c r="W253" i="143"/>
  <c r="X253" i="143"/>
  <c r="W254" i="143"/>
  <c r="X254" i="143"/>
  <c r="W255" i="143"/>
  <c r="X255" i="143"/>
  <c r="AB255" i="143" s="1"/>
  <c r="W256" i="143"/>
  <c r="X256" i="143"/>
  <c r="W257" i="143"/>
  <c r="X257" i="143"/>
  <c r="W258" i="143"/>
  <c r="X258" i="143"/>
  <c r="W259" i="143"/>
  <c r="X259" i="143"/>
  <c r="AB259" i="143" s="1"/>
  <c r="W227" i="143"/>
  <c r="X227" i="143"/>
  <c r="W228" i="143"/>
  <c r="X228" i="143"/>
  <c r="AB228" i="143" s="1"/>
  <c r="AB234" i="143" s="1"/>
  <c r="W229" i="143"/>
  <c r="X229" i="143"/>
  <c r="W230" i="143"/>
  <c r="X230" i="143"/>
  <c r="W231" i="143"/>
  <c r="X231" i="143"/>
  <c r="W232" i="143"/>
  <c r="X232" i="143"/>
  <c r="W233" i="143"/>
  <c r="X233" i="143"/>
  <c r="V208" i="143"/>
  <c r="W201" i="143"/>
  <c r="X201" i="143"/>
  <c r="AB201" i="143" s="1"/>
  <c r="W202" i="143"/>
  <c r="X202" i="143"/>
  <c r="W203" i="143"/>
  <c r="X203" i="143"/>
  <c r="W204" i="143"/>
  <c r="X204" i="143"/>
  <c r="W205" i="143"/>
  <c r="X205" i="143"/>
  <c r="AB205" i="143" s="1"/>
  <c r="W206" i="143"/>
  <c r="X206" i="143"/>
  <c r="W207" i="143"/>
  <c r="X207" i="143"/>
  <c r="AB207" i="143" s="1"/>
  <c r="W175" i="143"/>
  <c r="X175" i="143"/>
  <c r="W176" i="143"/>
  <c r="X176" i="143"/>
  <c r="W177" i="143"/>
  <c r="X177" i="143"/>
  <c r="AB177" i="143" s="1"/>
  <c r="W178" i="143"/>
  <c r="X178" i="143"/>
  <c r="AB178" i="143" s="1"/>
  <c r="W179" i="143"/>
  <c r="X179" i="143"/>
  <c r="W180" i="143"/>
  <c r="X180" i="143"/>
  <c r="W181" i="143"/>
  <c r="X181" i="143"/>
  <c r="AB181" i="143" s="1"/>
  <c r="W149" i="143"/>
  <c r="X149" i="143"/>
  <c r="W150" i="143"/>
  <c r="X150" i="143"/>
  <c r="AB150" i="143" s="1"/>
  <c r="W151" i="143"/>
  <c r="X151" i="143"/>
  <c r="AB151" i="143" s="1"/>
  <c r="W152" i="143"/>
  <c r="X152" i="143"/>
  <c r="W153" i="143"/>
  <c r="X153" i="143"/>
  <c r="W154" i="143"/>
  <c r="X154" i="143"/>
  <c r="AB154" i="143" s="1"/>
  <c r="W155" i="143"/>
  <c r="X155" i="143"/>
  <c r="W123" i="143"/>
  <c r="X123" i="143"/>
  <c r="W124" i="143"/>
  <c r="X124" i="143"/>
  <c r="AB124" i="143" s="1"/>
  <c r="W125" i="143"/>
  <c r="X125" i="143"/>
  <c r="W126" i="143"/>
  <c r="X126" i="143"/>
  <c r="W127" i="143"/>
  <c r="X127" i="143"/>
  <c r="W128" i="143"/>
  <c r="X128" i="143"/>
  <c r="AB128" i="143" s="1"/>
  <c r="W129" i="143"/>
  <c r="X129" i="143"/>
  <c r="W97" i="143"/>
  <c r="X97" i="143"/>
  <c r="W98" i="143"/>
  <c r="X98" i="143"/>
  <c r="AB98" i="143" s="1"/>
  <c r="W99" i="143"/>
  <c r="X99" i="143"/>
  <c r="W100" i="143"/>
  <c r="X100" i="143"/>
  <c r="W101" i="143"/>
  <c r="X101" i="143"/>
  <c r="W102" i="143"/>
  <c r="X102" i="143"/>
  <c r="AB102" i="143" s="1"/>
  <c r="W103" i="143"/>
  <c r="X103" i="143"/>
  <c r="W71" i="143"/>
  <c r="X71" i="143"/>
  <c r="W72" i="143"/>
  <c r="X72" i="143"/>
  <c r="AB72" i="143" s="1"/>
  <c r="W73" i="143"/>
  <c r="X73" i="143"/>
  <c r="AB73" i="143" s="1"/>
  <c r="W74" i="143"/>
  <c r="X74" i="143"/>
  <c r="W75" i="143"/>
  <c r="X75" i="143"/>
  <c r="W76" i="143"/>
  <c r="X76" i="143"/>
  <c r="AB76" i="143" s="1"/>
  <c r="W77" i="143"/>
  <c r="X77" i="143"/>
  <c r="AB77" i="143" s="1"/>
  <c r="Z32" i="143"/>
  <c r="L32" i="143"/>
  <c r="I33" i="143"/>
  <c r="W45" i="143"/>
  <c r="X45" i="143"/>
  <c r="AB45" i="143" s="1"/>
  <c r="W46" i="143"/>
  <c r="X46" i="143"/>
  <c r="W47" i="143"/>
  <c r="X47" i="143"/>
  <c r="W48" i="143"/>
  <c r="X48" i="143"/>
  <c r="W49" i="143"/>
  <c r="X49" i="143"/>
  <c r="AB49" i="143" s="1"/>
  <c r="W50" i="143"/>
  <c r="X50" i="143"/>
  <c r="AB50" i="143" s="1"/>
  <c r="W51" i="143"/>
  <c r="X51" i="143"/>
  <c r="W111" i="143"/>
  <c r="X110" i="143"/>
  <c r="X111" i="143" s="1"/>
  <c r="W110" i="143"/>
  <c r="X163" i="143"/>
  <c r="X162" i="143"/>
  <c r="W162" i="143"/>
  <c r="W163" i="143" s="1"/>
  <c r="X215" i="143"/>
  <c r="X214" i="143"/>
  <c r="W214" i="143"/>
  <c r="W215" i="143" s="1"/>
  <c r="W267" i="143"/>
  <c r="X266" i="143"/>
  <c r="X267" i="143" s="1"/>
  <c r="W266" i="143"/>
  <c r="X240" i="143"/>
  <c r="X241" i="143" s="1"/>
  <c r="W240" i="143"/>
  <c r="W241" i="143" s="1"/>
  <c r="X188" i="143"/>
  <c r="X189" i="143" s="1"/>
  <c r="W188" i="143"/>
  <c r="W189" i="143" s="1"/>
  <c r="X136" i="143"/>
  <c r="X137" i="143" s="1"/>
  <c r="W136" i="143"/>
  <c r="W137" i="143" s="1"/>
  <c r="W58" i="143"/>
  <c r="X85" i="143"/>
  <c r="X84" i="143"/>
  <c r="W84" i="143"/>
  <c r="W85" i="143" s="1"/>
  <c r="X58" i="143"/>
  <c r="X59" i="143" s="1"/>
  <c r="W59" i="143"/>
  <c r="X23" i="143"/>
  <c r="X32" i="143"/>
  <c r="X33" i="143" s="1"/>
  <c r="W32" i="143"/>
  <c r="W33" i="143" s="1"/>
  <c r="AB258" i="143"/>
  <c r="AB257" i="143"/>
  <c r="AB256" i="143"/>
  <c r="AB254" i="143"/>
  <c r="AB253" i="143"/>
  <c r="AB233" i="143"/>
  <c r="AB232" i="143"/>
  <c r="AB231" i="143"/>
  <c r="AB230" i="143"/>
  <c r="AB229" i="143"/>
  <c r="AB227" i="143"/>
  <c r="AB206" i="143"/>
  <c r="AB204" i="143"/>
  <c r="AB203" i="143"/>
  <c r="AB202" i="143"/>
  <c r="AB180" i="143"/>
  <c r="AB179" i="143"/>
  <c r="AB176" i="143"/>
  <c r="AB175" i="143"/>
  <c r="AB155" i="143"/>
  <c r="AB153" i="143"/>
  <c r="AB152" i="143"/>
  <c r="AB149" i="143"/>
  <c r="AB129" i="143"/>
  <c r="AB127" i="143"/>
  <c r="AB126" i="143"/>
  <c r="AB125" i="143"/>
  <c r="AB123" i="143"/>
  <c r="AB103" i="143"/>
  <c r="AB101" i="143"/>
  <c r="AB100" i="143"/>
  <c r="AB99" i="143"/>
  <c r="AB97" i="143"/>
  <c r="AB75" i="143"/>
  <c r="AB74" i="143"/>
  <c r="AB71" i="143"/>
  <c r="AB51" i="143"/>
  <c r="AB48" i="143"/>
  <c r="AB47" i="143"/>
  <c r="AB46" i="143"/>
  <c r="O254" i="143"/>
  <c r="O266" i="143"/>
  <c r="O267" i="143" s="1"/>
  <c r="N266" i="143"/>
  <c r="N267" i="143" s="1"/>
  <c r="O240" i="143"/>
  <c r="O241" i="143" s="1"/>
  <c r="N240" i="143"/>
  <c r="N241" i="143" s="1"/>
  <c r="O214" i="143"/>
  <c r="O215" i="143" s="1"/>
  <c r="N214" i="143"/>
  <c r="N215" i="143" s="1"/>
  <c r="O188" i="143"/>
  <c r="O189" i="143" s="1"/>
  <c r="N188" i="143"/>
  <c r="N189" i="143" s="1"/>
  <c r="N163" i="143"/>
  <c r="O162" i="143"/>
  <c r="O163" i="143" s="1"/>
  <c r="N162" i="143"/>
  <c r="O136" i="143"/>
  <c r="O137" i="143" s="1"/>
  <c r="N136" i="143"/>
  <c r="N137" i="143" s="1"/>
  <c r="N111" i="143"/>
  <c r="O110" i="143"/>
  <c r="O111" i="143" s="1"/>
  <c r="N110" i="143"/>
  <c r="O84" i="143"/>
  <c r="O85" i="143" s="1"/>
  <c r="N84" i="143"/>
  <c r="N85" i="143" s="1"/>
  <c r="O59" i="143"/>
  <c r="O58" i="143"/>
  <c r="N58" i="143"/>
  <c r="N59" i="143" s="1"/>
  <c r="M32" i="143"/>
  <c r="O32" i="143"/>
  <c r="O33" i="143"/>
  <c r="N33" i="143"/>
  <c r="N32" i="143"/>
  <c r="O19" i="143"/>
  <c r="O259" i="143"/>
  <c r="O258" i="143"/>
  <c r="O257" i="143"/>
  <c r="O256" i="143"/>
  <c r="O255" i="143"/>
  <c r="O253" i="143"/>
  <c r="O233" i="143"/>
  <c r="O232" i="143"/>
  <c r="O231" i="143"/>
  <c r="O230" i="143"/>
  <c r="O229" i="143"/>
  <c r="O228" i="143"/>
  <c r="O227" i="143"/>
  <c r="O207" i="143"/>
  <c r="O206" i="143"/>
  <c r="O205" i="143"/>
  <c r="O204" i="143"/>
  <c r="O203" i="143"/>
  <c r="O202" i="143"/>
  <c r="O201" i="143"/>
  <c r="O181" i="143"/>
  <c r="O180" i="143"/>
  <c r="O179" i="143"/>
  <c r="O178" i="143"/>
  <c r="O177" i="143"/>
  <c r="O176" i="143"/>
  <c r="O175" i="143"/>
  <c r="O155" i="143"/>
  <c r="O154" i="143"/>
  <c r="O153" i="143"/>
  <c r="O152" i="143"/>
  <c r="O151" i="143"/>
  <c r="O150" i="143"/>
  <c r="O149" i="143"/>
  <c r="O129" i="143"/>
  <c r="O128" i="143"/>
  <c r="O127" i="143"/>
  <c r="O126" i="143"/>
  <c r="O125" i="143"/>
  <c r="O124" i="143"/>
  <c r="O123" i="143"/>
  <c r="O103" i="143"/>
  <c r="O102" i="143"/>
  <c r="O101" i="143"/>
  <c r="O100" i="143"/>
  <c r="O99" i="143"/>
  <c r="O98" i="143"/>
  <c r="O97" i="143"/>
  <c r="O77" i="143"/>
  <c r="O76" i="143"/>
  <c r="O75" i="143"/>
  <c r="O74" i="143"/>
  <c r="O73" i="143"/>
  <c r="O72" i="143"/>
  <c r="O71" i="143"/>
  <c r="O51" i="143"/>
  <c r="O50" i="143"/>
  <c r="O49" i="143"/>
  <c r="O48" i="143"/>
  <c r="O47" i="143"/>
  <c r="O46" i="143"/>
  <c r="O45" i="143"/>
  <c r="O14" i="143"/>
  <c r="O16" i="143"/>
  <c r="O17" i="143"/>
  <c r="O18" i="143"/>
  <c r="O20" i="143"/>
  <c r="O21" i="143"/>
  <c r="O22" i="143"/>
  <c r="O23" i="143"/>
  <c r="O24" i="143"/>
  <c r="O25" i="143"/>
  <c r="O13" i="143"/>
  <c r="N13" i="143"/>
  <c r="W13" i="143" s="1"/>
  <c r="N18" i="143"/>
  <c r="G25" i="143"/>
  <c r="G24" i="143"/>
  <c r="G23" i="143"/>
  <c r="G22" i="143"/>
  <c r="G21" i="143"/>
  <c r="G20" i="143"/>
  <c r="G19" i="143"/>
  <c r="M19" i="143" s="1"/>
  <c r="G18" i="143"/>
  <c r="G17" i="143"/>
  <c r="G16" i="143"/>
  <c r="G15" i="143"/>
  <c r="G14" i="143"/>
  <c r="G13" i="143"/>
  <c r="G51" i="143"/>
  <c r="G50" i="143"/>
  <c r="G49" i="143"/>
  <c r="G48" i="143"/>
  <c r="G47" i="143"/>
  <c r="G46" i="143"/>
  <c r="G45" i="143"/>
  <c r="G44" i="143"/>
  <c r="G43" i="143"/>
  <c r="G42" i="143"/>
  <c r="G41" i="143"/>
  <c r="G40" i="143"/>
  <c r="G39" i="143"/>
  <c r="G77" i="143"/>
  <c r="G76" i="143"/>
  <c r="G75" i="143"/>
  <c r="G74" i="143"/>
  <c r="G73" i="143"/>
  <c r="G72" i="143"/>
  <c r="G71" i="143"/>
  <c r="G70" i="143"/>
  <c r="G69" i="143"/>
  <c r="G68" i="143"/>
  <c r="G67" i="143"/>
  <c r="G66" i="143"/>
  <c r="G65" i="143"/>
  <c r="G103" i="143"/>
  <c r="G102" i="143"/>
  <c r="G101" i="143"/>
  <c r="G100" i="143"/>
  <c r="G99" i="143"/>
  <c r="G98" i="143"/>
  <c r="G97" i="143"/>
  <c r="G96" i="143"/>
  <c r="G95" i="143"/>
  <c r="G94" i="143"/>
  <c r="G93" i="143"/>
  <c r="G92" i="143"/>
  <c r="G91" i="143"/>
  <c r="G129" i="143"/>
  <c r="G128" i="143"/>
  <c r="G127" i="143"/>
  <c r="G126" i="143"/>
  <c r="G125" i="143"/>
  <c r="G124" i="143"/>
  <c r="G123" i="143"/>
  <c r="G122" i="143"/>
  <c r="G121" i="143"/>
  <c r="G120" i="143"/>
  <c r="G119" i="143"/>
  <c r="G118" i="143"/>
  <c r="G117" i="143"/>
  <c r="G155" i="143"/>
  <c r="G154" i="143"/>
  <c r="G153" i="143"/>
  <c r="G152" i="143"/>
  <c r="G151" i="143"/>
  <c r="G150" i="143"/>
  <c r="G149" i="143"/>
  <c r="G148" i="143"/>
  <c r="G147" i="143"/>
  <c r="G146" i="143"/>
  <c r="G145" i="143"/>
  <c r="G144" i="143"/>
  <c r="G143" i="143"/>
  <c r="G181" i="143"/>
  <c r="G180" i="143"/>
  <c r="G179" i="143"/>
  <c r="G178" i="143"/>
  <c r="G177" i="143"/>
  <c r="G176" i="143"/>
  <c r="G175" i="143"/>
  <c r="G174" i="143"/>
  <c r="G173" i="143"/>
  <c r="G172" i="143"/>
  <c r="G171" i="143"/>
  <c r="G170" i="143"/>
  <c r="G169" i="143"/>
  <c r="G207" i="143"/>
  <c r="G206" i="143"/>
  <c r="G205" i="143"/>
  <c r="G204" i="143"/>
  <c r="G203" i="143"/>
  <c r="G202" i="143"/>
  <c r="G201" i="143"/>
  <c r="G200" i="143"/>
  <c r="G199" i="143"/>
  <c r="G198" i="143"/>
  <c r="G197" i="143"/>
  <c r="G196" i="143"/>
  <c r="G195" i="143"/>
  <c r="G233" i="143"/>
  <c r="G232" i="143"/>
  <c r="G231" i="143"/>
  <c r="G230" i="143"/>
  <c r="G229" i="143"/>
  <c r="G228" i="143"/>
  <c r="G227" i="143"/>
  <c r="G226" i="143"/>
  <c r="G225" i="143"/>
  <c r="G224" i="143"/>
  <c r="G223" i="143"/>
  <c r="G222" i="143"/>
  <c r="G221" i="143"/>
  <c r="G248" i="143"/>
  <c r="G249" i="143"/>
  <c r="G250" i="143"/>
  <c r="G251" i="143"/>
  <c r="G252" i="143"/>
  <c r="G253" i="143"/>
  <c r="G254" i="143"/>
  <c r="G255" i="143"/>
  <c r="G256" i="143"/>
  <c r="G257" i="143"/>
  <c r="G258" i="143"/>
  <c r="G259" i="143"/>
  <c r="G247" i="143"/>
  <c r="N259" i="143"/>
  <c r="N258" i="143"/>
  <c r="N257" i="143"/>
  <c r="N256" i="143"/>
  <c r="N255" i="143"/>
  <c r="N254" i="143"/>
  <c r="N253" i="143"/>
  <c r="N233" i="143"/>
  <c r="N232" i="143"/>
  <c r="N231" i="143"/>
  <c r="N230" i="143"/>
  <c r="N229" i="143"/>
  <c r="N228" i="143"/>
  <c r="N227" i="143"/>
  <c r="N207" i="143"/>
  <c r="N206" i="143"/>
  <c r="N205" i="143"/>
  <c r="N204" i="143"/>
  <c r="N203" i="143"/>
  <c r="N202" i="143"/>
  <c r="N201" i="143"/>
  <c r="N181" i="143"/>
  <c r="N180" i="143"/>
  <c r="N179" i="143"/>
  <c r="N178" i="143"/>
  <c r="N177" i="143"/>
  <c r="N176" i="143"/>
  <c r="N175" i="143"/>
  <c r="N155" i="143"/>
  <c r="N154" i="143"/>
  <c r="N153" i="143"/>
  <c r="N152" i="143"/>
  <c r="N151" i="143"/>
  <c r="N150" i="143"/>
  <c r="N149" i="143"/>
  <c r="N129" i="143"/>
  <c r="N128" i="143"/>
  <c r="N127" i="143"/>
  <c r="N126" i="143"/>
  <c r="N125" i="143"/>
  <c r="N124" i="143"/>
  <c r="N123" i="143"/>
  <c r="N103" i="143"/>
  <c r="N102" i="143"/>
  <c r="N101" i="143"/>
  <c r="N100" i="143"/>
  <c r="N99" i="143"/>
  <c r="N98" i="143"/>
  <c r="N97" i="143"/>
  <c r="N77" i="143"/>
  <c r="N76" i="143"/>
  <c r="N75" i="143"/>
  <c r="N74" i="143"/>
  <c r="N73" i="143"/>
  <c r="N72" i="143"/>
  <c r="N71" i="143"/>
  <c r="N51" i="143"/>
  <c r="N50" i="143"/>
  <c r="N49" i="143"/>
  <c r="N48" i="143"/>
  <c r="N47" i="143"/>
  <c r="N46" i="143"/>
  <c r="N45" i="143"/>
  <c r="V13" i="143"/>
  <c r="W25" i="143"/>
  <c r="W24" i="143"/>
  <c r="W23" i="143"/>
  <c r="W22" i="143"/>
  <c r="W21" i="143"/>
  <c r="W19" i="143"/>
  <c r="W18" i="143"/>
  <c r="W14" i="143"/>
  <c r="L20" i="143"/>
  <c r="L21" i="143"/>
  <c r="L22" i="143"/>
  <c r="L23" i="143"/>
  <c r="L24" i="143"/>
  <c r="L25" i="143"/>
  <c r="N14" i="143"/>
  <c r="N16" i="143"/>
  <c r="W16" i="143" s="1"/>
  <c r="N17" i="143"/>
  <c r="W17" i="143" s="1"/>
  <c r="N19" i="143"/>
  <c r="N20" i="143"/>
  <c r="W20" i="143" s="1"/>
  <c r="N21" i="143"/>
  <c r="N22" i="143"/>
  <c r="N23" i="143"/>
  <c r="N24" i="143"/>
  <c r="N25" i="143"/>
  <c r="E31" i="170"/>
  <c r="E45" i="156"/>
  <c r="E54" i="116"/>
  <c r="O23" i="116"/>
  <c r="M61" i="89"/>
  <c r="M59" i="89"/>
  <c r="S23" i="89"/>
  <c r="I35" i="89"/>
  <c r="B35" i="89"/>
  <c r="AF60" i="170"/>
  <c r="AF59" i="170"/>
  <c r="AF58" i="170"/>
  <c r="AF57" i="170"/>
  <c r="AC60" i="170"/>
  <c r="AC59" i="170"/>
  <c r="AC58" i="170"/>
  <c r="AC57" i="170"/>
  <c r="Z60" i="170"/>
  <c r="Z59" i="170"/>
  <c r="Z58" i="170"/>
  <c r="Z57" i="170"/>
  <c r="W60" i="170"/>
  <c r="W59" i="170"/>
  <c r="W58" i="170"/>
  <c r="W57" i="170"/>
  <c r="T60" i="170"/>
  <c r="T59" i="170"/>
  <c r="T58" i="170"/>
  <c r="T57" i="170"/>
  <c r="Q60" i="170"/>
  <c r="Q59" i="170"/>
  <c r="Q58" i="170"/>
  <c r="Q57" i="170"/>
  <c r="N60" i="170"/>
  <c r="N59" i="170"/>
  <c r="N58" i="170"/>
  <c r="N57" i="170"/>
  <c r="K60" i="170"/>
  <c r="K59" i="170"/>
  <c r="K58" i="170"/>
  <c r="K57" i="170"/>
  <c r="H60" i="170"/>
  <c r="H59" i="170"/>
  <c r="H58" i="170"/>
  <c r="H57" i="170"/>
  <c r="E58" i="170"/>
  <c r="E59" i="170"/>
  <c r="E60" i="170"/>
  <c r="E57" i="170"/>
  <c r="AF53" i="170"/>
  <c r="AF52" i="170"/>
  <c r="AF51" i="170"/>
  <c r="AF50" i="170"/>
  <c r="AF49" i="170"/>
  <c r="AF48" i="170"/>
  <c r="AF47" i="170"/>
  <c r="AF46" i="170"/>
  <c r="AF45" i="170"/>
  <c r="AF44" i="170"/>
  <c r="AF43" i="170"/>
  <c r="AF42" i="170"/>
  <c r="AC53" i="170"/>
  <c r="AC52" i="170"/>
  <c r="AC51" i="170"/>
  <c r="AC50" i="170"/>
  <c r="AC49" i="170"/>
  <c r="AC48" i="170"/>
  <c r="AC47" i="170"/>
  <c r="AC46" i="170"/>
  <c r="AC45" i="170"/>
  <c r="AC44" i="170"/>
  <c r="AC43" i="170"/>
  <c r="AC42" i="170"/>
  <c r="Z53" i="170"/>
  <c r="Z52" i="170"/>
  <c r="Z51" i="170"/>
  <c r="Z50" i="170"/>
  <c r="Z49" i="170"/>
  <c r="Z48" i="170"/>
  <c r="Z47" i="170"/>
  <c r="Z46" i="170"/>
  <c r="Z45" i="170"/>
  <c r="Z44" i="170"/>
  <c r="Z43" i="170"/>
  <c r="Z42" i="170"/>
  <c r="W53" i="170"/>
  <c r="W52" i="170"/>
  <c r="W51" i="170"/>
  <c r="W50" i="170"/>
  <c r="W49" i="170"/>
  <c r="W48" i="170"/>
  <c r="W47" i="170"/>
  <c r="W46" i="170"/>
  <c r="W45" i="170"/>
  <c r="W44" i="170"/>
  <c r="W43" i="170"/>
  <c r="W42" i="170"/>
  <c r="T53" i="170"/>
  <c r="T52" i="170"/>
  <c r="T51" i="170"/>
  <c r="T50" i="170"/>
  <c r="T49" i="170"/>
  <c r="T48" i="170"/>
  <c r="T47" i="170"/>
  <c r="T46" i="170"/>
  <c r="T45" i="170"/>
  <c r="T44" i="170"/>
  <c r="T43" i="170"/>
  <c r="T42" i="170"/>
  <c r="Q53" i="170"/>
  <c r="Q52" i="170"/>
  <c r="Q51" i="170"/>
  <c r="Q50" i="170"/>
  <c r="Q49" i="170"/>
  <c r="Q48" i="170"/>
  <c r="Q47" i="170"/>
  <c r="Q46" i="170"/>
  <c r="Q45" i="170"/>
  <c r="Q44" i="170"/>
  <c r="Q43" i="170"/>
  <c r="Q42" i="170"/>
  <c r="N53" i="170"/>
  <c r="N52" i="170"/>
  <c r="N51" i="170"/>
  <c r="N50" i="170"/>
  <c r="N49" i="170"/>
  <c r="N48" i="170"/>
  <c r="N47" i="170"/>
  <c r="N46" i="170"/>
  <c r="N45" i="170"/>
  <c r="N44" i="170"/>
  <c r="N43" i="170"/>
  <c r="N42" i="170"/>
  <c r="K53" i="170"/>
  <c r="K52" i="170"/>
  <c r="K51" i="170"/>
  <c r="K50" i="170"/>
  <c r="K49" i="170"/>
  <c r="K48" i="170"/>
  <c r="K47" i="170"/>
  <c r="K46" i="170"/>
  <c r="K45" i="170"/>
  <c r="K44" i="170"/>
  <c r="K43" i="170"/>
  <c r="K42" i="170"/>
  <c r="H53" i="170"/>
  <c r="H52" i="170"/>
  <c r="H51" i="170"/>
  <c r="H50" i="170"/>
  <c r="H49" i="170"/>
  <c r="H48" i="170"/>
  <c r="H47" i="170"/>
  <c r="H46" i="170"/>
  <c r="H45" i="170"/>
  <c r="H44" i="170"/>
  <c r="H43" i="170"/>
  <c r="H42" i="170"/>
  <c r="E43" i="170"/>
  <c r="E44" i="170"/>
  <c r="E45" i="170"/>
  <c r="E46" i="170"/>
  <c r="E47" i="170"/>
  <c r="E48" i="170"/>
  <c r="E49" i="170"/>
  <c r="E50" i="170"/>
  <c r="E51" i="170"/>
  <c r="E52" i="170"/>
  <c r="E53" i="170"/>
  <c r="E42" i="170"/>
  <c r="AF38" i="170"/>
  <c r="AF37" i="170"/>
  <c r="AF36" i="170"/>
  <c r="AC38" i="170"/>
  <c r="AC37" i="170"/>
  <c r="AC36" i="170"/>
  <c r="Z38" i="170"/>
  <c r="Z37" i="170"/>
  <c r="Z36" i="170"/>
  <c r="W38" i="170"/>
  <c r="W37" i="170"/>
  <c r="W36" i="170"/>
  <c r="T38" i="170"/>
  <c r="T37" i="170"/>
  <c r="T36" i="170"/>
  <c r="Q38" i="170"/>
  <c r="Q37" i="170"/>
  <c r="Q36" i="170"/>
  <c r="N38" i="170"/>
  <c r="N37" i="170"/>
  <c r="N36" i="170"/>
  <c r="K38" i="170"/>
  <c r="K37" i="170"/>
  <c r="K36" i="170"/>
  <c r="H38" i="170"/>
  <c r="H37" i="170"/>
  <c r="H36" i="170"/>
  <c r="E37" i="170"/>
  <c r="E38" i="170"/>
  <c r="E36" i="170"/>
  <c r="AF32" i="170"/>
  <c r="AF31" i="170"/>
  <c r="AF30" i="170"/>
  <c r="AC32" i="170"/>
  <c r="AC31" i="170"/>
  <c r="AC30" i="170"/>
  <c r="Z32" i="170"/>
  <c r="Z31" i="170"/>
  <c r="Z30" i="170"/>
  <c r="W32" i="170"/>
  <c r="W31" i="170"/>
  <c r="W30" i="170"/>
  <c r="T32" i="170"/>
  <c r="T31" i="170"/>
  <c r="T30" i="170"/>
  <c r="Q32" i="170"/>
  <c r="Q31" i="170"/>
  <c r="Q30" i="170"/>
  <c r="N32" i="170"/>
  <c r="N31" i="170"/>
  <c r="N30" i="170"/>
  <c r="K32" i="170"/>
  <c r="K31" i="170"/>
  <c r="K30" i="170"/>
  <c r="H32" i="170"/>
  <c r="H31" i="170"/>
  <c r="H30" i="170"/>
  <c r="E32" i="170"/>
  <c r="E30" i="170"/>
  <c r="AF26" i="170"/>
  <c r="AF25" i="170"/>
  <c r="AF24" i="170"/>
  <c r="AF23" i="170"/>
  <c r="AF22" i="170"/>
  <c r="AF21" i="170"/>
  <c r="AF20" i="170"/>
  <c r="AF19" i="170"/>
  <c r="AC26" i="170"/>
  <c r="AC25" i="170"/>
  <c r="AC24" i="170"/>
  <c r="AC23" i="170"/>
  <c r="AC22" i="170"/>
  <c r="AC21" i="170"/>
  <c r="AC20" i="170"/>
  <c r="AC19" i="170"/>
  <c r="Z26" i="170"/>
  <c r="Z25" i="170"/>
  <c r="Z24" i="170"/>
  <c r="Z23" i="170"/>
  <c r="Z22" i="170"/>
  <c r="Z21" i="170"/>
  <c r="Z20" i="170"/>
  <c r="Z19" i="170"/>
  <c r="W26" i="170"/>
  <c r="W25" i="170"/>
  <c r="W24" i="170"/>
  <c r="W23" i="170"/>
  <c r="W22" i="170"/>
  <c r="W21" i="170"/>
  <c r="W20" i="170"/>
  <c r="W19" i="170"/>
  <c r="T26" i="170"/>
  <c r="T25" i="170"/>
  <c r="T24" i="170"/>
  <c r="T23" i="170"/>
  <c r="T22" i="170"/>
  <c r="T21" i="170"/>
  <c r="T20" i="170"/>
  <c r="T19" i="170"/>
  <c r="Q26" i="170"/>
  <c r="Q25" i="170"/>
  <c r="Q24" i="170"/>
  <c r="Q23" i="170"/>
  <c r="Q22" i="170"/>
  <c r="Q21" i="170"/>
  <c r="Q20" i="170"/>
  <c r="Q19" i="170"/>
  <c r="N26" i="170"/>
  <c r="N25" i="170"/>
  <c r="N24" i="170"/>
  <c r="N23" i="170"/>
  <c r="N22" i="170"/>
  <c r="N21" i="170"/>
  <c r="N20" i="170"/>
  <c r="N19" i="170"/>
  <c r="K26" i="170"/>
  <c r="K25" i="170"/>
  <c r="K24" i="170"/>
  <c r="K23" i="170"/>
  <c r="K22" i="170"/>
  <c r="K21" i="170"/>
  <c r="K20" i="170"/>
  <c r="K19" i="170"/>
  <c r="H20" i="170"/>
  <c r="H21" i="170"/>
  <c r="H22" i="170"/>
  <c r="H23" i="170"/>
  <c r="H24" i="170"/>
  <c r="H25" i="170"/>
  <c r="H26" i="170"/>
  <c r="H19" i="170"/>
  <c r="E20" i="170"/>
  <c r="E21" i="170"/>
  <c r="E22" i="170"/>
  <c r="E23" i="170"/>
  <c r="E24" i="170"/>
  <c r="E25" i="170"/>
  <c r="E26" i="170"/>
  <c r="E19" i="170"/>
  <c r="AF58" i="156"/>
  <c r="AF59" i="156"/>
  <c r="AF60" i="156"/>
  <c r="AF43" i="156"/>
  <c r="AF44" i="156"/>
  <c r="AF45" i="156"/>
  <c r="AF46" i="156"/>
  <c r="AF47" i="156"/>
  <c r="AF48" i="156"/>
  <c r="AF49" i="156"/>
  <c r="AF50" i="156"/>
  <c r="AF51" i="156"/>
  <c r="AF52" i="156"/>
  <c r="AC58" i="156"/>
  <c r="AC59" i="156"/>
  <c r="AC44" i="156"/>
  <c r="AC45" i="156"/>
  <c r="AC46" i="156"/>
  <c r="AC47" i="156"/>
  <c r="AC48" i="156"/>
  <c r="AC49" i="156"/>
  <c r="AC50" i="156"/>
  <c r="AC51" i="156"/>
  <c r="AC52" i="156"/>
  <c r="Z58" i="156"/>
  <c r="Z59" i="156"/>
  <c r="Z45" i="156"/>
  <c r="Z46" i="156"/>
  <c r="Z47" i="156"/>
  <c r="Z48" i="156"/>
  <c r="Z49" i="156"/>
  <c r="Z50" i="156"/>
  <c r="Z51" i="156"/>
  <c r="Z52" i="156"/>
  <c r="Z53" i="156"/>
  <c r="W58" i="156"/>
  <c r="W59" i="156"/>
  <c r="W60" i="156"/>
  <c r="W45" i="156"/>
  <c r="W46" i="156"/>
  <c r="W47" i="156"/>
  <c r="W48" i="156"/>
  <c r="W49" i="156"/>
  <c r="W50" i="156"/>
  <c r="W51" i="156"/>
  <c r="W52" i="156"/>
  <c r="T58" i="156"/>
  <c r="T59" i="156"/>
  <c r="T60" i="156"/>
  <c r="Q58" i="156"/>
  <c r="Q59" i="156"/>
  <c r="Q60" i="156"/>
  <c r="AG59" i="116"/>
  <c r="AG60" i="116"/>
  <c r="AD59" i="116"/>
  <c r="AA59" i="116"/>
  <c r="X59" i="116"/>
  <c r="U59" i="116"/>
  <c r="R59" i="116"/>
  <c r="O59" i="116"/>
  <c r="N58" i="156"/>
  <c r="N59" i="156"/>
  <c r="K58" i="156"/>
  <c r="K59" i="156"/>
  <c r="K60" i="156"/>
  <c r="H58" i="156"/>
  <c r="H59" i="156"/>
  <c r="H60" i="156"/>
  <c r="E59" i="156"/>
  <c r="E60" i="156"/>
  <c r="T45" i="156"/>
  <c r="T46" i="156"/>
  <c r="T47" i="156"/>
  <c r="T48" i="156"/>
  <c r="T49" i="156"/>
  <c r="T50" i="156"/>
  <c r="T51" i="156"/>
  <c r="Q45" i="156"/>
  <c r="Q46" i="156"/>
  <c r="Q47" i="156"/>
  <c r="Q48" i="156"/>
  <c r="Q49" i="156"/>
  <c r="Q50" i="156"/>
  <c r="Q51" i="156"/>
  <c r="Q52" i="156"/>
  <c r="N45" i="156"/>
  <c r="N46" i="156"/>
  <c r="N47" i="156"/>
  <c r="N48" i="156"/>
  <c r="N49" i="156"/>
  <c r="N50" i="156"/>
  <c r="N51" i="156"/>
  <c r="K45" i="156"/>
  <c r="K46" i="156"/>
  <c r="K47" i="156"/>
  <c r="K48" i="156"/>
  <c r="K49" i="156"/>
  <c r="K50" i="156"/>
  <c r="K51" i="156"/>
  <c r="K52" i="156"/>
  <c r="H45" i="156"/>
  <c r="H46" i="156"/>
  <c r="H47" i="156"/>
  <c r="H48" i="156"/>
  <c r="H49" i="156"/>
  <c r="H50" i="156"/>
  <c r="H51" i="156"/>
  <c r="H52" i="156"/>
  <c r="H53" i="156"/>
  <c r="E46" i="156"/>
  <c r="E47" i="156"/>
  <c r="E48" i="156"/>
  <c r="E49" i="156"/>
  <c r="E50" i="156"/>
  <c r="E51" i="156"/>
  <c r="N15" i="143" l="1"/>
  <c r="W15" i="143" s="1"/>
  <c r="AB260" i="143"/>
  <c r="AB208" i="143"/>
  <c r="AB182" i="143"/>
  <c r="AB156" i="143"/>
  <c r="AB130" i="143"/>
  <c r="AB104" i="143"/>
  <c r="AB78" i="143"/>
  <c r="AB52" i="143"/>
  <c r="N26" i="143"/>
  <c r="W26" i="143"/>
  <c r="L19" i="143"/>
  <c r="AF60" i="151"/>
  <c r="AF59" i="151"/>
  <c r="AF58" i="151"/>
  <c r="AF57" i="151"/>
  <c r="AC60" i="151"/>
  <c r="AC59" i="151"/>
  <c r="AC58" i="151"/>
  <c r="AC57" i="151"/>
  <c r="Z60" i="151"/>
  <c r="Z59" i="151"/>
  <c r="Z58" i="151"/>
  <c r="Z57" i="151"/>
  <c r="W60" i="151"/>
  <c r="W59" i="151"/>
  <c r="W58" i="151"/>
  <c r="W57" i="151"/>
  <c r="T60" i="151"/>
  <c r="T59" i="151"/>
  <c r="T58" i="151"/>
  <c r="T57" i="151"/>
  <c r="Q60" i="151"/>
  <c r="Q59" i="151"/>
  <c r="Q58" i="151"/>
  <c r="Q57" i="151"/>
  <c r="N60" i="151"/>
  <c r="N59" i="151"/>
  <c r="N58" i="151"/>
  <c r="N57" i="151"/>
  <c r="K60" i="151"/>
  <c r="K59" i="151"/>
  <c r="K58" i="151"/>
  <c r="K57" i="151"/>
  <c r="H60" i="151"/>
  <c r="H59" i="151"/>
  <c r="H58" i="151"/>
  <c r="H57" i="151"/>
  <c r="E58" i="151"/>
  <c r="E59" i="151"/>
  <c r="E60" i="151"/>
  <c r="E57" i="151"/>
  <c r="AF53" i="151"/>
  <c r="AF52" i="151"/>
  <c r="AF51" i="151"/>
  <c r="AF50" i="151"/>
  <c r="AF49" i="151"/>
  <c r="AF48" i="151"/>
  <c r="AF47" i="151"/>
  <c r="AF46" i="151"/>
  <c r="AF45" i="151"/>
  <c r="AF44" i="151"/>
  <c r="AF43" i="151"/>
  <c r="AF42" i="151"/>
  <c r="AC53" i="151"/>
  <c r="AC52" i="151"/>
  <c r="AC51" i="151"/>
  <c r="AC50" i="151"/>
  <c r="AC49" i="151"/>
  <c r="AC48" i="151"/>
  <c r="AC47" i="151"/>
  <c r="AC46" i="151"/>
  <c r="AC45" i="151"/>
  <c r="AC44" i="151"/>
  <c r="AC43" i="151"/>
  <c r="AC42" i="151"/>
  <c r="Z53" i="151"/>
  <c r="Z52" i="151"/>
  <c r="Z51" i="151"/>
  <c r="Z50" i="151"/>
  <c r="Z49" i="151"/>
  <c r="Z48" i="151"/>
  <c r="Z47" i="151"/>
  <c r="Z46" i="151"/>
  <c r="Z45" i="151"/>
  <c r="Z44" i="151"/>
  <c r="Z43" i="151"/>
  <c r="Z42" i="151"/>
  <c r="W53" i="151"/>
  <c r="W52" i="151"/>
  <c r="W51" i="151"/>
  <c r="W50" i="151"/>
  <c r="W49" i="151"/>
  <c r="W48" i="151"/>
  <c r="W47" i="151"/>
  <c r="W46" i="151"/>
  <c r="W45" i="151"/>
  <c r="W44" i="151"/>
  <c r="W43" i="151"/>
  <c r="W42" i="151"/>
  <c r="T53" i="151"/>
  <c r="T52" i="151"/>
  <c r="T51" i="151"/>
  <c r="T50" i="151"/>
  <c r="T49" i="151"/>
  <c r="T48" i="151"/>
  <c r="T47" i="151"/>
  <c r="T46" i="151"/>
  <c r="T45" i="151"/>
  <c r="T44" i="151"/>
  <c r="T43" i="151"/>
  <c r="T42" i="151"/>
  <c r="Q53" i="151"/>
  <c r="Q52" i="151"/>
  <c r="Q51" i="151"/>
  <c r="Q50" i="151"/>
  <c r="Q49" i="151"/>
  <c r="Q48" i="151"/>
  <c r="Q47" i="151"/>
  <c r="Q46" i="151"/>
  <c r="Q45" i="151"/>
  <c r="Q44" i="151"/>
  <c r="Q43" i="151"/>
  <c r="Q42" i="151"/>
  <c r="N53" i="151"/>
  <c r="N52" i="151"/>
  <c r="N51" i="151"/>
  <c r="N50" i="151"/>
  <c r="N49" i="151"/>
  <c r="N48" i="151"/>
  <c r="N47" i="151"/>
  <c r="N46" i="151"/>
  <c r="N45" i="151"/>
  <c r="N44" i="151"/>
  <c r="N43" i="151"/>
  <c r="N42" i="151"/>
  <c r="K53" i="151"/>
  <c r="K52" i="151"/>
  <c r="K51" i="151"/>
  <c r="K50" i="151"/>
  <c r="K49" i="151"/>
  <c r="K48" i="151"/>
  <c r="K47" i="151"/>
  <c r="K46" i="151"/>
  <c r="K45" i="151"/>
  <c r="K44" i="151"/>
  <c r="K43" i="151"/>
  <c r="K42" i="151"/>
  <c r="H53" i="151"/>
  <c r="H52" i="151"/>
  <c r="H51" i="151"/>
  <c r="H50" i="151"/>
  <c r="H49" i="151"/>
  <c r="H48" i="151"/>
  <c r="H47" i="151"/>
  <c r="H46" i="151"/>
  <c r="H45" i="151"/>
  <c r="H44" i="151"/>
  <c r="H43" i="151"/>
  <c r="H42" i="151"/>
  <c r="E43" i="151"/>
  <c r="E44" i="151"/>
  <c r="E45" i="151"/>
  <c r="E46" i="151"/>
  <c r="E47" i="151"/>
  <c r="E48" i="151"/>
  <c r="E49" i="151"/>
  <c r="E50" i="151"/>
  <c r="E51" i="151"/>
  <c r="E52" i="151"/>
  <c r="E53" i="151"/>
  <c r="E42" i="151"/>
  <c r="AF38" i="151"/>
  <c r="AF37" i="151"/>
  <c r="AF36" i="151"/>
  <c r="AC38" i="151"/>
  <c r="AC37" i="151"/>
  <c r="AC36" i="151"/>
  <c r="Z38" i="151"/>
  <c r="Z37" i="151"/>
  <c r="Z36" i="151"/>
  <c r="W38" i="151"/>
  <c r="W37" i="151"/>
  <c r="W36" i="151"/>
  <c r="T38" i="151"/>
  <c r="T37" i="151"/>
  <c r="T36" i="151"/>
  <c r="Q38" i="151"/>
  <c r="Q37" i="151"/>
  <c r="Q36" i="151"/>
  <c r="N38" i="151"/>
  <c r="N37" i="151"/>
  <c r="N36" i="151"/>
  <c r="K38" i="151"/>
  <c r="K37" i="151"/>
  <c r="K36" i="151"/>
  <c r="H38" i="151"/>
  <c r="H37" i="151"/>
  <c r="H36" i="151"/>
  <c r="E37" i="151"/>
  <c r="E38" i="151"/>
  <c r="E36" i="151"/>
  <c r="AF32" i="151"/>
  <c r="AF31" i="151"/>
  <c r="AF30" i="151"/>
  <c r="AC32" i="151"/>
  <c r="AC31" i="151"/>
  <c r="AC30" i="151"/>
  <c r="Z32" i="151"/>
  <c r="Z31" i="151"/>
  <c r="Z30" i="151"/>
  <c r="W32" i="151"/>
  <c r="W31" i="151"/>
  <c r="W30" i="151"/>
  <c r="T32" i="151"/>
  <c r="T31" i="151"/>
  <c r="T30" i="151"/>
  <c r="Q32" i="151"/>
  <c r="Q31" i="151"/>
  <c r="Q30" i="151"/>
  <c r="N32" i="151"/>
  <c r="N31" i="151"/>
  <c r="N30" i="151"/>
  <c r="K32" i="151"/>
  <c r="K31" i="151"/>
  <c r="K30" i="151"/>
  <c r="H32" i="151"/>
  <c r="H31" i="151"/>
  <c r="H30" i="151"/>
  <c r="E31" i="151"/>
  <c r="E32" i="151"/>
  <c r="E30" i="151"/>
  <c r="AF26" i="151"/>
  <c r="AF25" i="151"/>
  <c r="AF24" i="151"/>
  <c r="AF23" i="151"/>
  <c r="AF22" i="151"/>
  <c r="AF21" i="151"/>
  <c r="AF20" i="151"/>
  <c r="AF19" i="151"/>
  <c r="AC26" i="151"/>
  <c r="AC25" i="151"/>
  <c r="AC24" i="151"/>
  <c r="AC23" i="151"/>
  <c r="AC22" i="151"/>
  <c r="AC21" i="151"/>
  <c r="AC20" i="151"/>
  <c r="AC19" i="151"/>
  <c r="Z26" i="151"/>
  <c r="Z25" i="151"/>
  <c r="Z24" i="151"/>
  <c r="Z23" i="151"/>
  <c r="Z22" i="151"/>
  <c r="Z21" i="151"/>
  <c r="Z20" i="151"/>
  <c r="Z19" i="151"/>
  <c r="W26" i="151"/>
  <c r="W25" i="151"/>
  <c r="W24" i="151"/>
  <c r="W23" i="151"/>
  <c r="W22" i="151"/>
  <c r="W21" i="151"/>
  <c r="W20" i="151"/>
  <c r="W19" i="151"/>
  <c r="T26" i="151"/>
  <c r="T25" i="151"/>
  <c r="T24" i="151"/>
  <c r="T23" i="151"/>
  <c r="T22" i="151"/>
  <c r="T21" i="151"/>
  <c r="T20" i="151"/>
  <c r="T19" i="151"/>
  <c r="Q26" i="151"/>
  <c r="Q25" i="151"/>
  <c r="Q24" i="151"/>
  <c r="Q23" i="151"/>
  <c r="Q22" i="151"/>
  <c r="Q21" i="151"/>
  <c r="Q20" i="151"/>
  <c r="Q19" i="151"/>
  <c r="N26" i="151"/>
  <c r="N25" i="151"/>
  <c r="N24" i="151"/>
  <c r="N23" i="151"/>
  <c r="N22" i="151"/>
  <c r="N21" i="151"/>
  <c r="N20" i="151"/>
  <c r="N19" i="151"/>
  <c r="K26" i="151"/>
  <c r="K25" i="151"/>
  <c r="K24" i="151"/>
  <c r="K23" i="151"/>
  <c r="K22" i="151"/>
  <c r="K21" i="151"/>
  <c r="K20" i="151"/>
  <c r="K19" i="151"/>
  <c r="H26" i="151"/>
  <c r="H25" i="151"/>
  <c r="H24" i="151"/>
  <c r="H23" i="151"/>
  <c r="H22" i="151"/>
  <c r="H21" i="151"/>
  <c r="H20" i="151"/>
  <c r="H19" i="151"/>
  <c r="E20" i="151"/>
  <c r="E21" i="151"/>
  <c r="E22" i="151"/>
  <c r="E23" i="151"/>
  <c r="E24" i="151"/>
  <c r="E25" i="151"/>
  <c r="E26" i="151"/>
  <c r="E19" i="151"/>
  <c r="AF57" i="156"/>
  <c r="AC60" i="156"/>
  <c r="AC57" i="156"/>
  <c r="Z60" i="156"/>
  <c r="Z57" i="156"/>
  <c r="W57" i="156"/>
  <c r="T57" i="156"/>
  <c r="Q57" i="156"/>
  <c r="N60" i="156"/>
  <c r="N57" i="156"/>
  <c r="K57" i="156"/>
  <c r="H57" i="156"/>
  <c r="E58" i="156"/>
  <c r="E57" i="156"/>
  <c r="AF53" i="156"/>
  <c r="AF42" i="156"/>
  <c r="AC53" i="156"/>
  <c r="AC43" i="156"/>
  <c r="AC42" i="156"/>
  <c r="Z44" i="156"/>
  <c r="Z43" i="156"/>
  <c r="Z42" i="156"/>
  <c r="W53" i="156"/>
  <c r="W44" i="156"/>
  <c r="W43" i="156"/>
  <c r="W42" i="156"/>
  <c r="T53" i="156"/>
  <c r="T52" i="156"/>
  <c r="T44" i="156"/>
  <c r="T43" i="156"/>
  <c r="T42" i="156"/>
  <c r="Q53" i="156"/>
  <c r="Q44" i="156"/>
  <c r="Q43" i="156"/>
  <c r="Q42" i="156"/>
  <c r="N53" i="156"/>
  <c r="N52" i="156"/>
  <c r="N44" i="156"/>
  <c r="N43" i="156"/>
  <c r="N42" i="156"/>
  <c r="K53" i="156"/>
  <c r="K44" i="156"/>
  <c r="K43" i="156"/>
  <c r="K42" i="156"/>
  <c r="H44" i="156"/>
  <c r="H43" i="156"/>
  <c r="H42" i="156"/>
  <c r="E43" i="156"/>
  <c r="E44" i="156"/>
  <c r="E52" i="156"/>
  <c r="E53" i="156"/>
  <c r="E42" i="156"/>
  <c r="AF38" i="156"/>
  <c r="AF37" i="156"/>
  <c r="AF36" i="156"/>
  <c r="AC38" i="156"/>
  <c r="AC37" i="156"/>
  <c r="AC36" i="156"/>
  <c r="Z38" i="156"/>
  <c r="Z37" i="156"/>
  <c r="Z36" i="156"/>
  <c r="W38" i="156"/>
  <c r="W37" i="156"/>
  <c r="W36" i="156"/>
  <c r="T38" i="156"/>
  <c r="T37" i="156"/>
  <c r="T36" i="156"/>
  <c r="Q38" i="156"/>
  <c r="Q37" i="156"/>
  <c r="Q36" i="156"/>
  <c r="N38" i="156"/>
  <c r="N37" i="156"/>
  <c r="N36" i="156"/>
  <c r="K38" i="156"/>
  <c r="K37" i="156"/>
  <c r="K36" i="156"/>
  <c r="H38" i="156"/>
  <c r="H37" i="156"/>
  <c r="H36" i="156"/>
  <c r="E37" i="156"/>
  <c r="E38" i="156"/>
  <c r="E36" i="156"/>
  <c r="AF32" i="156"/>
  <c r="AF31" i="156"/>
  <c r="AF30" i="156"/>
  <c r="AC32" i="156"/>
  <c r="AC31" i="156"/>
  <c r="AC30" i="156"/>
  <c r="Z32" i="156"/>
  <c r="Z31" i="156"/>
  <c r="Z30" i="156"/>
  <c r="W32" i="156"/>
  <c r="W31" i="156"/>
  <c r="W30" i="156"/>
  <c r="T32" i="156"/>
  <c r="T31" i="156"/>
  <c r="T30" i="156"/>
  <c r="Q32" i="156"/>
  <c r="Q31" i="156"/>
  <c r="Q30" i="156"/>
  <c r="N32" i="156"/>
  <c r="N31" i="156"/>
  <c r="N30" i="156"/>
  <c r="K32" i="156"/>
  <c r="K31" i="156"/>
  <c r="K30" i="156"/>
  <c r="H32" i="156"/>
  <c r="H31" i="156"/>
  <c r="H30" i="156"/>
  <c r="E31" i="156"/>
  <c r="E32" i="156"/>
  <c r="E30" i="156"/>
  <c r="AF26" i="156"/>
  <c r="AF25" i="156"/>
  <c r="AF24" i="156"/>
  <c r="AF23" i="156"/>
  <c r="AF22" i="156"/>
  <c r="AF21" i="156"/>
  <c r="AF20" i="156"/>
  <c r="AF19" i="156"/>
  <c r="AC26" i="156"/>
  <c r="AC25" i="156"/>
  <c r="AC24" i="156"/>
  <c r="AC23" i="156"/>
  <c r="AC22" i="156"/>
  <c r="AC21" i="156"/>
  <c r="AC20" i="156"/>
  <c r="AC19" i="156"/>
  <c r="Z26" i="156"/>
  <c r="Z25" i="156"/>
  <c r="Z24" i="156"/>
  <c r="Z23" i="156"/>
  <c r="Z22" i="156"/>
  <c r="Z21" i="156"/>
  <c r="Z20" i="156"/>
  <c r="Z19" i="156"/>
  <c r="W26" i="156"/>
  <c r="W25" i="156"/>
  <c r="W24" i="156"/>
  <c r="W23" i="156"/>
  <c r="W22" i="156"/>
  <c r="W21" i="156"/>
  <c r="W20" i="156"/>
  <c r="W19" i="156"/>
  <c r="T26" i="156"/>
  <c r="T25" i="156"/>
  <c r="T24" i="156"/>
  <c r="T23" i="156"/>
  <c r="T22" i="156"/>
  <c r="T21" i="156"/>
  <c r="T20" i="156"/>
  <c r="T19" i="156"/>
  <c r="Q26" i="156"/>
  <c r="Q25" i="156"/>
  <c r="Q24" i="156"/>
  <c r="Q23" i="156"/>
  <c r="Q22" i="156"/>
  <c r="Q21" i="156"/>
  <c r="Q20" i="156"/>
  <c r="Q19" i="156"/>
  <c r="N26" i="156"/>
  <c r="N25" i="156"/>
  <c r="N24" i="156"/>
  <c r="N23" i="156"/>
  <c r="N22" i="156"/>
  <c r="N21" i="156"/>
  <c r="N20" i="156"/>
  <c r="N19" i="156"/>
  <c r="K26" i="156"/>
  <c r="K25" i="156"/>
  <c r="K24" i="156"/>
  <c r="K23" i="156"/>
  <c r="K22" i="156"/>
  <c r="K21" i="156"/>
  <c r="K20" i="156"/>
  <c r="K19" i="156"/>
  <c r="H26" i="156"/>
  <c r="H25" i="156"/>
  <c r="H24" i="156"/>
  <c r="H23" i="156"/>
  <c r="H22" i="156"/>
  <c r="H21" i="156"/>
  <c r="H20" i="156"/>
  <c r="H19" i="156"/>
  <c r="E20" i="156"/>
  <c r="E21" i="156"/>
  <c r="E22" i="156"/>
  <c r="E23" i="156"/>
  <c r="E24" i="156"/>
  <c r="E25" i="156"/>
  <c r="E26" i="156"/>
  <c r="E19" i="156"/>
  <c r="D76" i="143"/>
  <c r="D77" i="143"/>
  <c r="M77" i="143" s="1"/>
  <c r="M50" i="143"/>
  <c r="M51" i="143"/>
  <c r="V32" i="143"/>
  <c r="U32" i="143"/>
  <c r="U13" i="143"/>
  <c r="J50" i="143"/>
  <c r="J76" i="143" s="1"/>
  <c r="J102" i="143" s="1"/>
  <c r="J128" i="143" s="1"/>
  <c r="J154" i="143" s="1"/>
  <c r="J180" i="143" s="1"/>
  <c r="J206" i="143" s="1"/>
  <c r="J232" i="143" s="1"/>
  <c r="J258" i="143" s="1"/>
  <c r="H50" i="143"/>
  <c r="H76" i="143" s="1"/>
  <c r="H102" i="143" s="1"/>
  <c r="H128" i="143" s="1"/>
  <c r="A51" i="143"/>
  <c r="A77" i="143" s="1"/>
  <c r="A103" i="143" s="1"/>
  <c r="A129" i="143" s="1"/>
  <c r="A155" i="143" s="1"/>
  <c r="A181" i="143" s="1"/>
  <c r="A207" i="143" s="1"/>
  <c r="A233" i="143" s="1"/>
  <c r="A259" i="143" s="1"/>
  <c r="A50" i="143"/>
  <c r="M24" i="143"/>
  <c r="M13" i="143"/>
  <c r="X19" i="143" l="1"/>
  <c r="X24" i="143"/>
  <c r="AB24" i="143" s="1"/>
  <c r="X22" i="143"/>
  <c r="X21" i="143"/>
  <c r="X20" i="143"/>
  <c r="H154" i="143"/>
  <c r="D103" i="143"/>
  <c r="D102" i="143"/>
  <c r="L76" i="143"/>
  <c r="L13" i="143"/>
  <c r="Z13" i="143" s="1"/>
  <c r="M76" i="143"/>
  <c r="L50" i="143"/>
  <c r="X13" i="143" l="1"/>
  <c r="AB19" i="143"/>
  <c r="H180" i="143"/>
  <c r="H206" i="143" s="1"/>
  <c r="H232" i="143" s="1"/>
  <c r="H258" i="143" s="1"/>
  <c r="L102" i="143"/>
  <c r="D128" i="143"/>
  <c r="M103" i="143"/>
  <c r="D129" i="143"/>
  <c r="M102" i="143" l="1"/>
  <c r="M129" i="143"/>
  <c r="D155" i="143"/>
  <c r="M128" i="143"/>
  <c r="D154" i="143"/>
  <c r="L128" i="143" l="1"/>
  <c r="M155" i="143"/>
  <c r="D181" i="143"/>
  <c r="M154" i="143"/>
  <c r="D180" i="143"/>
  <c r="L154" i="143"/>
  <c r="M180" i="143" l="1"/>
  <c r="D206" i="143"/>
  <c r="M181" i="143"/>
  <c r="D207" i="143"/>
  <c r="T39" i="156"/>
  <c r="A69" i="176"/>
  <c r="A70" i="176" s="1"/>
  <c r="A71" i="176" s="1"/>
  <c r="A72" i="176" s="1"/>
  <c r="A73" i="176" s="1"/>
  <c r="A74" i="176" s="1"/>
  <c r="A75" i="176" s="1"/>
  <c r="AF61" i="176"/>
  <c r="AC61" i="176"/>
  <c r="Z61" i="176"/>
  <c r="W61" i="176"/>
  <c r="T61" i="176"/>
  <c r="Q61" i="176"/>
  <c r="R61" i="176" s="1"/>
  <c r="N61" i="176"/>
  <c r="K61" i="176"/>
  <c r="H61" i="176"/>
  <c r="E61" i="176"/>
  <c r="AF54" i="176"/>
  <c r="AC54" i="176"/>
  <c r="Z54" i="176"/>
  <c r="W54" i="176"/>
  <c r="T54" i="176"/>
  <c r="Q54" i="176"/>
  <c r="N54" i="176"/>
  <c r="K54" i="176"/>
  <c r="H54" i="176"/>
  <c r="E54" i="176"/>
  <c r="F54" i="176" s="1"/>
  <c r="I48" i="176"/>
  <c r="AG47" i="176"/>
  <c r="AF39" i="176"/>
  <c r="AC39" i="176"/>
  <c r="Z39" i="176"/>
  <c r="W39" i="176"/>
  <c r="T39" i="176"/>
  <c r="U39" i="176" s="1"/>
  <c r="Q39" i="176"/>
  <c r="R39" i="176" s="1"/>
  <c r="N39" i="176"/>
  <c r="O39" i="176" s="1"/>
  <c r="K39" i="176"/>
  <c r="H39" i="176"/>
  <c r="E39" i="176"/>
  <c r="I37" i="176"/>
  <c r="AF33" i="176"/>
  <c r="AC33" i="176"/>
  <c r="Z33" i="176"/>
  <c r="W33" i="176"/>
  <c r="T33" i="176"/>
  <c r="Q33" i="176"/>
  <c r="N33" i="176"/>
  <c r="K33" i="176"/>
  <c r="H33" i="176"/>
  <c r="E33" i="176"/>
  <c r="I31" i="176"/>
  <c r="AF27" i="176"/>
  <c r="AG48" i="176" s="1"/>
  <c r="AC27" i="176"/>
  <c r="AD27" i="176" s="1"/>
  <c r="Z27" i="176"/>
  <c r="AA53" i="176" s="1"/>
  <c r="W27" i="176"/>
  <c r="X25" i="176" s="1"/>
  <c r="T27" i="176"/>
  <c r="Q27" i="176"/>
  <c r="R25" i="176" s="1"/>
  <c r="N27" i="176"/>
  <c r="O58" i="176" s="1"/>
  <c r="K27" i="176"/>
  <c r="L27" i="176" s="1"/>
  <c r="H27" i="176"/>
  <c r="I60" i="176" s="1"/>
  <c r="E27" i="176"/>
  <c r="L26" i="176"/>
  <c r="AG25" i="176"/>
  <c r="AD25" i="176"/>
  <c r="AA25" i="176"/>
  <c r="L22" i="176"/>
  <c r="I22" i="176"/>
  <c r="F22" i="176"/>
  <c r="I21" i="176"/>
  <c r="F21" i="176"/>
  <c r="L20" i="176"/>
  <c r="L19" i="176"/>
  <c r="H18" i="176"/>
  <c r="K18" i="176" s="1"/>
  <c r="N18" i="176" s="1"/>
  <c r="Q18" i="176" s="1"/>
  <c r="T18" i="176" s="1"/>
  <c r="W18" i="176" s="1"/>
  <c r="Z18" i="176" s="1"/>
  <c r="AC18" i="176" s="1"/>
  <c r="AF18" i="176" s="1"/>
  <c r="A69" i="171"/>
  <c r="A70" i="171" s="1"/>
  <c r="A71" i="171" s="1"/>
  <c r="A72" i="171" s="1"/>
  <c r="A73" i="171" s="1"/>
  <c r="A74" i="171" s="1"/>
  <c r="A75" i="171" s="1"/>
  <c r="AF61" i="171"/>
  <c r="AC61" i="171"/>
  <c r="Z61" i="171"/>
  <c r="AA61" i="171" s="1"/>
  <c r="W61" i="171"/>
  <c r="T61" i="171"/>
  <c r="U61" i="171" s="1"/>
  <c r="Q61" i="171"/>
  <c r="N61" i="171"/>
  <c r="K61" i="171"/>
  <c r="H61" i="171"/>
  <c r="E61" i="171"/>
  <c r="X60" i="171"/>
  <c r="L57" i="171"/>
  <c r="AF54" i="171"/>
  <c r="AC54" i="171"/>
  <c r="Z54" i="171"/>
  <c r="W54" i="171"/>
  <c r="T54" i="171"/>
  <c r="Q54" i="171"/>
  <c r="N54" i="171"/>
  <c r="K54" i="171"/>
  <c r="H54" i="171"/>
  <c r="E54" i="171"/>
  <c r="X53" i="171"/>
  <c r="L53" i="171"/>
  <c r="AA48" i="171"/>
  <c r="U45" i="171"/>
  <c r="AA42" i="171"/>
  <c r="F42" i="171"/>
  <c r="AF39" i="171"/>
  <c r="AC39" i="171"/>
  <c r="Z39" i="171"/>
  <c r="W39" i="171"/>
  <c r="T39" i="171"/>
  <c r="Q39" i="171"/>
  <c r="N39" i="171"/>
  <c r="K39" i="171"/>
  <c r="H39" i="171"/>
  <c r="E39" i="171"/>
  <c r="U38" i="171"/>
  <c r="AD37" i="171"/>
  <c r="AF33" i="171"/>
  <c r="AC33" i="171"/>
  <c r="Z33" i="171"/>
  <c r="W33" i="171"/>
  <c r="T33" i="171"/>
  <c r="Q33" i="171"/>
  <c r="N33" i="171"/>
  <c r="K33" i="171"/>
  <c r="H33" i="171"/>
  <c r="E33" i="171"/>
  <c r="F32" i="171"/>
  <c r="AF27" i="171"/>
  <c r="AG58" i="171" s="1"/>
  <c r="AC27" i="171"/>
  <c r="AD58" i="171" s="1"/>
  <c r="Z27" i="171"/>
  <c r="W27" i="171"/>
  <c r="X47" i="171" s="1"/>
  <c r="T27" i="171"/>
  <c r="Q27" i="171"/>
  <c r="N27" i="171"/>
  <c r="O22" i="171" s="1"/>
  <c r="K27" i="171"/>
  <c r="L48" i="171" s="1"/>
  <c r="H27" i="171"/>
  <c r="I60" i="171" s="1"/>
  <c r="E27" i="171"/>
  <c r="F58" i="171" s="1"/>
  <c r="X26" i="171"/>
  <c r="X24" i="171"/>
  <c r="U24" i="171"/>
  <c r="AA23" i="171"/>
  <c r="U23" i="171"/>
  <c r="X22" i="171"/>
  <c r="U22" i="171"/>
  <c r="AD21" i="171"/>
  <c r="U19" i="171"/>
  <c r="O19" i="171"/>
  <c r="H18" i="171"/>
  <c r="K18" i="171" s="1"/>
  <c r="N18" i="171" s="1"/>
  <c r="Q18" i="171" s="1"/>
  <c r="T18" i="171" s="1"/>
  <c r="W18" i="171" s="1"/>
  <c r="Z18" i="171" s="1"/>
  <c r="AC18" i="171" s="1"/>
  <c r="AF18" i="171" s="1"/>
  <c r="A69" i="175"/>
  <c r="A70" i="175" s="1"/>
  <c r="A71" i="175" s="1"/>
  <c r="A72" i="175" s="1"/>
  <c r="A73" i="175" s="1"/>
  <c r="A74" i="175" s="1"/>
  <c r="A75" i="175" s="1"/>
  <c r="AF61" i="175"/>
  <c r="AC61" i="175"/>
  <c r="Z61" i="175"/>
  <c r="W61" i="175"/>
  <c r="T61" i="175"/>
  <c r="Q61" i="175"/>
  <c r="N61" i="175"/>
  <c r="K61" i="175"/>
  <c r="H61" i="175"/>
  <c r="E61" i="175"/>
  <c r="AF54" i="175"/>
  <c r="AC54" i="175"/>
  <c r="Z54" i="175"/>
  <c r="AA54" i="175" s="1"/>
  <c r="W54" i="175"/>
  <c r="T54" i="175"/>
  <c r="Q54" i="175"/>
  <c r="N54" i="175"/>
  <c r="K54" i="175"/>
  <c r="H54" i="175"/>
  <c r="E54" i="175"/>
  <c r="O42" i="175"/>
  <c r="AF39" i="175"/>
  <c r="AC39" i="175"/>
  <c r="Z39" i="175"/>
  <c r="W39" i="175"/>
  <c r="T39" i="175"/>
  <c r="Q39" i="175"/>
  <c r="N39" i="175"/>
  <c r="K39" i="175"/>
  <c r="H39" i="175"/>
  <c r="E39" i="175"/>
  <c r="O37" i="175"/>
  <c r="AF33" i="175"/>
  <c r="AC33" i="175"/>
  <c r="Z33" i="175"/>
  <c r="W33" i="175"/>
  <c r="T33" i="175"/>
  <c r="Q33" i="175"/>
  <c r="N33" i="175"/>
  <c r="K33" i="175"/>
  <c r="H33" i="175"/>
  <c r="E33" i="175"/>
  <c r="O31" i="175"/>
  <c r="AF27" i="175"/>
  <c r="AG24" i="175" s="1"/>
  <c r="AC27" i="175"/>
  <c r="AD27" i="175" s="1"/>
  <c r="Z27" i="175"/>
  <c r="AA36" i="175" s="1"/>
  <c r="W27" i="175"/>
  <c r="X22" i="175" s="1"/>
  <c r="T27" i="175"/>
  <c r="Q27" i="175"/>
  <c r="R31" i="175" s="1"/>
  <c r="N27" i="175"/>
  <c r="O59" i="175" s="1"/>
  <c r="K27" i="175"/>
  <c r="L27" i="175" s="1"/>
  <c r="H27" i="175"/>
  <c r="I20" i="175" s="1"/>
  <c r="E27" i="175"/>
  <c r="F21" i="175" s="1"/>
  <c r="O26" i="175"/>
  <c r="L26" i="175"/>
  <c r="I26" i="175"/>
  <c r="O25" i="175"/>
  <c r="X24" i="175"/>
  <c r="U24" i="175"/>
  <c r="O24" i="175"/>
  <c r="O23" i="175"/>
  <c r="I23" i="175"/>
  <c r="F23" i="175"/>
  <c r="O22" i="175"/>
  <c r="O21" i="175"/>
  <c r="O20" i="175"/>
  <c r="AA19" i="175"/>
  <c r="O19" i="175"/>
  <c r="I19" i="175"/>
  <c r="H18" i="175"/>
  <c r="K18" i="175" s="1"/>
  <c r="N18" i="175" s="1"/>
  <c r="Q18" i="175" s="1"/>
  <c r="T18" i="175" s="1"/>
  <c r="W18" i="175" s="1"/>
  <c r="Z18" i="175" s="1"/>
  <c r="AC18" i="175" s="1"/>
  <c r="AF18" i="175" s="1"/>
  <c r="A69" i="184"/>
  <c r="A70" i="184" s="1"/>
  <c r="A71" i="184" s="1"/>
  <c r="A72" i="184" s="1"/>
  <c r="A73" i="184" s="1"/>
  <c r="A74" i="184" s="1"/>
  <c r="A75" i="184" s="1"/>
  <c r="AF61" i="184"/>
  <c r="AC61" i="184"/>
  <c r="Z61" i="184"/>
  <c r="W61" i="184"/>
  <c r="T61" i="184"/>
  <c r="Q61" i="184"/>
  <c r="N61" i="184"/>
  <c r="K61" i="184"/>
  <c r="H61" i="184"/>
  <c r="E61" i="184"/>
  <c r="AF54" i="184"/>
  <c r="AC54" i="184"/>
  <c r="Z54" i="184"/>
  <c r="W54" i="184"/>
  <c r="T54" i="184"/>
  <c r="Q54" i="184"/>
  <c r="N54" i="184"/>
  <c r="K54" i="184"/>
  <c r="H54" i="184"/>
  <c r="E54" i="184"/>
  <c r="R45" i="184"/>
  <c r="AF39" i="184"/>
  <c r="AC39" i="184"/>
  <c r="Z39" i="184"/>
  <c r="W39" i="184"/>
  <c r="T39" i="184"/>
  <c r="Q39" i="184"/>
  <c r="N39" i="184"/>
  <c r="O39" i="184" s="1"/>
  <c r="K39" i="184"/>
  <c r="H39" i="184"/>
  <c r="E39" i="184"/>
  <c r="AF33" i="184"/>
  <c r="AC33" i="184"/>
  <c r="Z33" i="184"/>
  <c r="W33" i="184"/>
  <c r="T33" i="184"/>
  <c r="Q33" i="184"/>
  <c r="R33" i="184" s="1"/>
  <c r="N33" i="184"/>
  <c r="K33" i="184"/>
  <c r="H33" i="184"/>
  <c r="E33" i="184"/>
  <c r="X30" i="184"/>
  <c r="AF27" i="184"/>
  <c r="AG43" i="184" s="1"/>
  <c r="AC27" i="184"/>
  <c r="AD38" i="184" s="1"/>
  <c r="Z27" i="184"/>
  <c r="W27" i="184"/>
  <c r="X37" i="184" s="1"/>
  <c r="T27" i="184"/>
  <c r="U51" i="184" s="1"/>
  <c r="Q27" i="184"/>
  <c r="R42" i="184" s="1"/>
  <c r="N27" i="184"/>
  <c r="K27" i="184"/>
  <c r="L38" i="184" s="1"/>
  <c r="H27" i="184"/>
  <c r="I38" i="184" s="1"/>
  <c r="E27" i="184"/>
  <c r="F44" i="184" s="1"/>
  <c r="X26" i="184"/>
  <c r="X24" i="184"/>
  <c r="AD23" i="184"/>
  <c r="R23" i="184"/>
  <c r="X22" i="184"/>
  <c r="R22" i="184"/>
  <c r="AD21" i="184"/>
  <c r="R19" i="184"/>
  <c r="H18" i="184"/>
  <c r="K18" i="184" s="1"/>
  <c r="N18" i="184" s="1"/>
  <c r="Q18" i="184" s="1"/>
  <c r="T18" i="184" s="1"/>
  <c r="W18" i="184" s="1"/>
  <c r="Z18" i="184" s="1"/>
  <c r="AC18" i="184" s="1"/>
  <c r="AF18" i="184" s="1"/>
  <c r="A69" i="183"/>
  <c r="A70" i="183" s="1"/>
  <c r="A71" i="183" s="1"/>
  <c r="A72" i="183" s="1"/>
  <c r="A73" i="183" s="1"/>
  <c r="A74" i="183" s="1"/>
  <c r="A75" i="183" s="1"/>
  <c r="AF61" i="183"/>
  <c r="AC61" i="183"/>
  <c r="Z61" i="183"/>
  <c r="W61" i="183"/>
  <c r="T61" i="183"/>
  <c r="Q61" i="183"/>
  <c r="N61" i="183"/>
  <c r="K61" i="183"/>
  <c r="H61" i="183"/>
  <c r="I61" i="183" s="1"/>
  <c r="E61" i="183"/>
  <c r="AF54" i="183"/>
  <c r="AC54" i="183"/>
  <c r="Z54" i="183"/>
  <c r="W54" i="183"/>
  <c r="T54" i="183"/>
  <c r="Q54" i="183"/>
  <c r="N54" i="183"/>
  <c r="K54" i="183"/>
  <c r="H54" i="183"/>
  <c r="E54" i="183"/>
  <c r="AF39" i="183"/>
  <c r="AC39" i="183"/>
  <c r="Z39" i="183"/>
  <c r="W39" i="183"/>
  <c r="T39" i="183"/>
  <c r="Q39" i="183"/>
  <c r="N39" i="183"/>
  <c r="K39" i="183"/>
  <c r="H39" i="183"/>
  <c r="E39" i="183"/>
  <c r="R38" i="183"/>
  <c r="L37" i="183"/>
  <c r="AF33" i="183"/>
  <c r="AC33" i="183"/>
  <c r="Z33" i="183"/>
  <c r="AA33" i="183" s="1"/>
  <c r="W33" i="183"/>
  <c r="T33" i="183"/>
  <c r="Q33" i="183"/>
  <c r="N33" i="183"/>
  <c r="K33" i="183"/>
  <c r="H33" i="183"/>
  <c r="E33" i="183"/>
  <c r="AF27" i="183"/>
  <c r="AG58" i="183" s="1"/>
  <c r="AC27" i="183"/>
  <c r="AD24" i="183" s="1"/>
  <c r="Z27" i="183"/>
  <c r="AA36" i="183" s="1"/>
  <c r="W27" i="183"/>
  <c r="X20" i="183" s="1"/>
  <c r="T27" i="183"/>
  <c r="U20" i="183" s="1"/>
  <c r="Q27" i="183"/>
  <c r="R21" i="183" s="1"/>
  <c r="N27" i="183"/>
  <c r="O44" i="183" s="1"/>
  <c r="K27" i="183"/>
  <c r="L21" i="183" s="1"/>
  <c r="H27" i="183"/>
  <c r="I37" i="183" s="1"/>
  <c r="E27" i="183"/>
  <c r="AG23" i="183"/>
  <c r="AD23" i="183"/>
  <c r="AA22" i="183"/>
  <c r="R22" i="183"/>
  <c r="R19" i="183"/>
  <c r="H18" i="183"/>
  <c r="K18" i="183" s="1"/>
  <c r="N18" i="183" s="1"/>
  <c r="Q18" i="183" s="1"/>
  <c r="T18" i="183" s="1"/>
  <c r="W18" i="183" s="1"/>
  <c r="Z18" i="183" s="1"/>
  <c r="AC18" i="183" s="1"/>
  <c r="AF18" i="183" s="1"/>
  <c r="A69" i="182"/>
  <c r="A70" i="182" s="1"/>
  <c r="A71" i="182" s="1"/>
  <c r="A72" i="182" s="1"/>
  <c r="A73" i="182" s="1"/>
  <c r="A74" i="182" s="1"/>
  <c r="A75" i="182" s="1"/>
  <c r="AF61" i="182"/>
  <c r="AC61" i="182"/>
  <c r="Z61" i="182"/>
  <c r="W61" i="182"/>
  <c r="T61" i="182"/>
  <c r="Q61" i="182"/>
  <c r="N61" i="182"/>
  <c r="O61" i="182" s="1"/>
  <c r="K61" i="182"/>
  <c r="H61" i="182"/>
  <c r="E61" i="182"/>
  <c r="AF54" i="182"/>
  <c r="AC54" i="182"/>
  <c r="Z54" i="182"/>
  <c r="W54" i="182"/>
  <c r="T54" i="182"/>
  <c r="U54" i="182" s="1"/>
  <c r="Q54" i="182"/>
  <c r="N54" i="182"/>
  <c r="K54" i="182"/>
  <c r="H54" i="182"/>
  <c r="E54" i="182"/>
  <c r="AF39" i="182"/>
  <c r="AC39" i="182"/>
  <c r="Z39" i="182"/>
  <c r="AA39" i="182" s="1"/>
  <c r="W39" i="182"/>
  <c r="T39" i="182"/>
  <c r="Q39" i="182"/>
  <c r="N39" i="182"/>
  <c r="K39" i="182"/>
  <c r="H39" i="182"/>
  <c r="E39" i="182"/>
  <c r="AF33" i="182"/>
  <c r="AC33" i="182"/>
  <c r="Z33" i="182"/>
  <c r="W33" i="182"/>
  <c r="X33" i="182" s="1"/>
  <c r="T33" i="182"/>
  <c r="U33" i="182" s="1"/>
  <c r="Q33" i="182"/>
  <c r="N33" i="182"/>
  <c r="O33" i="182" s="1"/>
  <c r="K33" i="182"/>
  <c r="H33" i="182"/>
  <c r="E33" i="182"/>
  <c r="AF27" i="182"/>
  <c r="AG58" i="182" s="1"/>
  <c r="AC27" i="182"/>
  <c r="Z27" i="182"/>
  <c r="W27" i="182"/>
  <c r="X22" i="182" s="1"/>
  <c r="T27" i="182"/>
  <c r="U53" i="182" s="1"/>
  <c r="Q27" i="182"/>
  <c r="R25" i="182" s="1"/>
  <c r="N27" i="182"/>
  <c r="K27" i="182"/>
  <c r="L49" i="182" s="1"/>
  <c r="H27" i="182"/>
  <c r="E27" i="182"/>
  <c r="F19" i="182" s="1"/>
  <c r="X26" i="182"/>
  <c r="X24" i="182"/>
  <c r="AG23" i="182"/>
  <c r="AG22" i="182"/>
  <c r="AA22" i="182"/>
  <c r="U22" i="182"/>
  <c r="X20" i="182"/>
  <c r="U20" i="182"/>
  <c r="O20" i="182"/>
  <c r="AG19" i="182"/>
  <c r="H18" i="182"/>
  <c r="K18" i="182" s="1"/>
  <c r="N18" i="182" s="1"/>
  <c r="Q18" i="182" s="1"/>
  <c r="T18" i="182" s="1"/>
  <c r="W18" i="182" s="1"/>
  <c r="Z18" i="182" s="1"/>
  <c r="AC18" i="182" s="1"/>
  <c r="AF18" i="182" s="1"/>
  <c r="A69" i="192"/>
  <c r="A70" i="192" s="1"/>
  <c r="A71" i="192" s="1"/>
  <c r="A72" i="192" s="1"/>
  <c r="A73" i="192" s="1"/>
  <c r="A74" i="192" s="1"/>
  <c r="A75" i="192" s="1"/>
  <c r="AF61" i="192"/>
  <c r="AC61" i="192"/>
  <c r="Z61" i="192"/>
  <c r="W61" i="192"/>
  <c r="T61" i="192"/>
  <c r="Q61" i="192"/>
  <c r="N61" i="192"/>
  <c r="K61" i="192"/>
  <c r="H61" i="192"/>
  <c r="E61" i="192"/>
  <c r="AF54" i="192"/>
  <c r="AC54" i="192"/>
  <c r="Z54" i="192"/>
  <c r="W54" i="192"/>
  <c r="T54" i="192"/>
  <c r="U54" i="192" s="1"/>
  <c r="Q54" i="192"/>
  <c r="N54" i="192"/>
  <c r="O54" i="192" s="1"/>
  <c r="K54" i="192"/>
  <c r="H54" i="192"/>
  <c r="E54" i="192"/>
  <c r="AF39" i="192"/>
  <c r="AC39" i="192"/>
  <c r="Z39" i="192"/>
  <c r="W39" i="192"/>
  <c r="T39" i="192"/>
  <c r="Q39" i="192"/>
  <c r="N39" i="192"/>
  <c r="O39" i="192" s="1"/>
  <c r="K39" i="192"/>
  <c r="H39" i="192"/>
  <c r="E39" i="192"/>
  <c r="AF33" i="192"/>
  <c r="AC33" i="192"/>
  <c r="Z33" i="192"/>
  <c r="W33" i="192"/>
  <c r="T33" i="192"/>
  <c r="Q33" i="192"/>
  <c r="N33" i="192"/>
  <c r="K33" i="192"/>
  <c r="H33" i="192"/>
  <c r="E33" i="192"/>
  <c r="O30" i="192"/>
  <c r="AF27" i="192"/>
  <c r="AG60" i="192" s="1"/>
  <c r="AC27" i="192"/>
  <c r="AD23" i="192" s="1"/>
  <c r="Z27" i="192"/>
  <c r="AA37" i="192" s="1"/>
  <c r="W27" i="192"/>
  <c r="X36" i="192" s="1"/>
  <c r="T27" i="192"/>
  <c r="U23" i="192" s="1"/>
  <c r="Q27" i="192"/>
  <c r="R19" i="192" s="1"/>
  <c r="N27" i="192"/>
  <c r="O59" i="192" s="1"/>
  <c r="K27" i="192"/>
  <c r="L36" i="192" s="1"/>
  <c r="H27" i="192"/>
  <c r="I60" i="192" s="1"/>
  <c r="E27" i="192"/>
  <c r="F59" i="192" s="1"/>
  <c r="AG25" i="192"/>
  <c r="AG24" i="192"/>
  <c r="AG23" i="192"/>
  <c r="I23" i="192"/>
  <c r="I22" i="192"/>
  <c r="F21" i="192"/>
  <c r="AG20" i="192"/>
  <c r="AA20" i="192"/>
  <c r="U20" i="192"/>
  <c r="H18" i="192"/>
  <c r="K18" i="192" s="1"/>
  <c r="N18" i="192" s="1"/>
  <c r="Q18" i="192" s="1"/>
  <c r="T18" i="192" s="1"/>
  <c r="W18" i="192" s="1"/>
  <c r="Z18" i="192" s="1"/>
  <c r="AC18" i="192" s="1"/>
  <c r="AF18" i="192" s="1"/>
  <c r="A69" i="191"/>
  <c r="A70" i="191" s="1"/>
  <c r="A71" i="191" s="1"/>
  <c r="A72" i="191" s="1"/>
  <c r="A73" i="191" s="1"/>
  <c r="A74" i="191" s="1"/>
  <c r="A75" i="191" s="1"/>
  <c r="AF61" i="191"/>
  <c r="AC61" i="191"/>
  <c r="Z61" i="191"/>
  <c r="W61" i="191"/>
  <c r="T61" i="191"/>
  <c r="Q61" i="191"/>
  <c r="N61" i="191"/>
  <c r="K61" i="191"/>
  <c r="H61" i="191"/>
  <c r="E61" i="191"/>
  <c r="O57" i="191"/>
  <c r="AF54" i="191"/>
  <c r="AC54" i="191"/>
  <c r="Z54" i="191"/>
  <c r="AA54" i="191" s="1"/>
  <c r="W54" i="191"/>
  <c r="T54" i="191"/>
  <c r="Q54" i="191"/>
  <c r="N54" i="191"/>
  <c r="K54" i="191"/>
  <c r="H54" i="191"/>
  <c r="E54" i="191"/>
  <c r="R45" i="191"/>
  <c r="O44" i="191"/>
  <c r="L43" i="191"/>
  <c r="AF39" i="191"/>
  <c r="AC39" i="191"/>
  <c r="Z39" i="191"/>
  <c r="W39" i="191"/>
  <c r="T39" i="191"/>
  <c r="Q39" i="191"/>
  <c r="N39" i="191"/>
  <c r="K39" i="191"/>
  <c r="H39" i="191"/>
  <c r="E39" i="191"/>
  <c r="F38" i="191"/>
  <c r="AF33" i="191"/>
  <c r="AC33" i="191"/>
  <c r="Z33" i="191"/>
  <c r="W33" i="191"/>
  <c r="T33" i="191"/>
  <c r="Q33" i="191"/>
  <c r="N33" i="191"/>
  <c r="K33" i="191"/>
  <c r="H33" i="191"/>
  <c r="E33" i="191"/>
  <c r="U32" i="191"/>
  <c r="AF27" i="191"/>
  <c r="AG25" i="191" s="1"/>
  <c r="AC27" i="191"/>
  <c r="AD38" i="191" s="1"/>
  <c r="Z27" i="191"/>
  <c r="AA42" i="191" s="1"/>
  <c r="W27" i="191"/>
  <c r="X45" i="191" s="1"/>
  <c r="T27" i="191"/>
  <c r="U23" i="191" s="1"/>
  <c r="Q27" i="191"/>
  <c r="R42" i="191" s="1"/>
  <c r="N27" i="191"/>
  <c r="O22" i="191" s="1"/>
  <c r="K27" i="191"/>
  <c r="L46" i="191" s="1"/>
  <c r="H27" i="191"/>
  <c r="E27" i="191"/>
  <c r="F44" i="191" s="1"/>
  <c r="R26" i="191"/>
  <c r="O26" i="191"/>
  <c r="R24" i="191"/>
  <c r="U22" i="191"/>
  <c r="R22" i="191"/>
  <c r="U21" i="191"/>
  <c r="R21" i="191"/>
  <c r="O21" i="191"/>
  <c r="L21" i="191"/>
  <c r="R19" i="191"/>
  <c r="H18" i="191"/>
  <c r="K18" i="191" s="1"/>
  <c r="N18" i="191" s="1"/>
  <c r="Q18" i="191" s="1"/>
  <c r="T18" i="191" s="1"/>
  <c r="W18" i="191" s="1"/>
  <c r="Z18" i="191" s="1"/>
  <c r="AC18" i="191" s="1"/>
  <c r="AF18" i="191" s="1"/>
  <c r="A69" i="190"/>
  <c r="A70" i="190" s="1"/>
  <c r="A71" i="190" s="1"/>
  <c r="A72" i="190" s="1"/>
  <c r="A73" i="190" s="1"/>
  <c r="A74" i="190" s="1"/>
  <c r="A75" i="190" s="1"/>
  <c r="AF61" i="190"/>
  <c r="AC61" i="190"/>
  <c r="Z61" i="190"/>
  <c r="W61" i="190"/>
  <c r="T61" i="190"/>
  <c r="Q61" i="190"/>
  <c r="N61" i="190"/>
  <c r="K61" i="190"/>
  <c r="H61" i="190"/>
  <c r="E61" i="190"/>
  <c r="O57" i="190"/>
  <c r="AF54" i="190"/>
  <c r="AC54" i="190"/>
  <c r="Z54" i="190"/>
  <c r="W54" i="190"/>
  <c r="T54" i="190"/>
  <c r="Q54" i="190"/>
  <c r="N54" i="190"/>
  <c r="K54" i="190"/>
  <c r="H54" i="190"/>
  <c r="E54" i="190"/>
  <c r="O50" i="190"/>
  <c r="O43" i="190"/>
  <c r="I43" i="190"/>
  <c r="AF39" i="190"/>
  <c r="AC39" i="190"/>
  <c r="Z39" i="190"/>
  <c r="W39" i="190"/>
  <c r="T39" i="190"/>
  <c r="Q39" i="190"/>
  <c r="N39" i="190"/>
  <c r="K39" i="190"/>
  <c r="H39" i="190"/>
  <c r="I39" i="190" s="1"/>
  <c r="E39" i="190"/>
  <c r="F39" i="190" s="1"/>
  <c r="U38" i="190"/>
  <c r="AF33" i="190"/>
  <c r="AC33" i="190"/>
  <c r="Z33" i="190"/>
  <c r="W33" i="190"/>
  <c r="T33" i="190"/>
  <c r="Q33" i="190"/>
  <c r="N33" i="190"/>
  <c r="K33" i="190"/>
  <c r="H33" i="190"/>
  <c r="E33" i="190"/>
  <c r="AF27" i="190"/>
  <c r="AG19" i="190" s="1"/>
  <c r="AC27" i="190"/>
  <c r="AD23" i="190" s="1"/>
  <c r="Z27" i="190"/>
  <c r="AA45" i="190" s="1"/>
  <c r="W27" i="190"/>
  <c r="X21" i="190" s="1"/>
  <c r="T27" i="190"/>
  <c r="Q27" i="190"/>
  <c r="R23" i="190" s="1"/>
  <c r="N27" i="190"/>
  <c r="K27" i="190"/>
  <c r="L24" i="190" s="1"/>
  <c r="H27" i="190"/>
  <c r="I47" i="190" s="1"/>
  <c r="E27" i="190"/>
  <c r="F24" i="190" s="1"/>
  <c r="L26" i="190"/>
  <c r="U25" i="190"/>
  <c r="R25" i="190"/>
  <c r="R24" i="190"/>
  <c r="O22" i="190"/>
  <c r="U21" i="190"/>
  <c r="R21" i="190"/>
  <c r="L21" i="190"/>
  <c r="R20" i="190"/>
  <c r="L20" i="190"/>
  <c r="O19" i="190"/>
  <c r="L19" i="190"/>
  <c r="H18" i="190"/>
  <c r="K18" i="190" s="1"/>
  <c r="N18" i="190" s="1"/>
  <c r="Q18" i="190" s="1"/>
  <c r="T18" i="190" s="1"/>
  <c r="W18" i="190" s="1"/>
  <c r="Z18" i="190" s="1"/>
  <c r="AC18" i="190" s="1"/>
  <c r="AF18" i="190" s="1"/>
  <c r="A69" i="189"/>
  <c r="A70" i="189" s="1"/>
  <c r="A71" i="189" s="1"/>
  <c r="A72" i="189" s="1"/>
  <c r="A73" i="189" s="1"/>
  <c r="A74" i="189" s="1"/>
  <c r="A75" i="189" s="1"/>
  <c r="AF61" i="189"/>
  <c r="AC61" i="189"/>
  <c r="Z61" i="189"/>
  <c r="W61" i="189"/>
  <c r="T61" i="189"/>
  <c r="Q61" i="189"/>
  <c r="N61" i="189"/>
  <c r="K61" i="189"/>
  <c r="H61" i="189"/>
  <c r="E61" i="189"/>
  <c r="AF54" i="189"/>
  <c r="AC54" i="189"/>
  <c r="Z54" i="189"/>
  <c r="W54" i="189"/>
  <c r="T54" i="189"/>
  <c r="U54" i="189" s="1"/>
  <c r="Q54" i="189"/>
  <c r="N54" i="189"/>
  <c r="K54" i="189"/>
  <c r="H54" i="189"/>
  <c r="E54" i="189"/>
  <c r="AF39" i="189"/>
  <c r="AC39" i="189"/>
  <c r="Z39" i="189"/>
  <c r="W39" i="189"/>
  <c r="T39" i="189"/>
  <c r="Q39" i="189"/>
  <c r="N39" i="189"/>
  <c r="K39" i="189"/>
  <c r="H39" i="189"/>
  <c r="I39" i="189" s="1"/>
  <c r="E39" i="189"/>
  <c r="AF33" i="189"/>
  <c r="AG33" i="189" s="1"/>
  <c r="AC33" i="189"/>
  <c r="Z33" i="189"/>
  <c r="W33" i="189"/>
  <c r="T33" i="189"/>
  <c r="U33" i="189" s="1"/>
  <c r="Q33" i="189"/>
  <c r="N33" i="189"/>
  <c r="K33" i="189"/>
  <c r="H33" i="189"/>
  <c r="I33" i="189" s="1"/>
  <c r="E33" i="189"/>
  <c r="AF27" i="189"/>
  <c r="AG24" i="189" s="1"/>
  <c r="AC27" i="189"/>
  <c r="Z27" i="189"/>
  <c r="AA52" i="189" s="1"/>
  <c r="W27" i="189"/>
  <c r="X36" i="189" s="1"/>
  <c r="T27" i="189"/>
  <c r="U22" i="189" s="1"/>
  <c r="Q27" i="189"/>
  <c r="R37" i="189" s="1"/>
  <c r="N27" i="189"/>
  <c r="O59" i="189" s="1"/>
  <c r="K27" i="189"/>
  <c r="L58" i="189" s="1"/>
  <c r="H27" i="189"/>
  <c r="E27" i="189"/>
  <c r="AA24" i="189"/>
  <c r="I23" i="189"/>
  <c r="O22" i="189"/>
  <c r="I21" i="189"/>
  <c r="H18" i="189"/>
  <c r="K18" i="189" s="1"/>
  <c r="N18" i="189" s="1"/>
  <c r="Q18" i="189" s="1"/>
  <c r="T18" i="189" s="1"/>
  <c r="W18" i="189" s="1"/>
  <c r="Z18" i="189" s="1"/>
  <c r="AC18" i="189" s="1"/>
  <c r="AF18" i="189" s="1"/>
  <c r="A69" i="188"/>
  <c r="A70" i="188" s="1"/>
  <c r="A71" i="188" s="1"/>
  <c r="A72" i="188" s="1"/>
  <c r="A73" i="188" s="1"/>
  <c r="A74" i="188" s="1"/>
  <c r="A75" i="188" s="1"/>
  <c r="AF61" i="188"/>
  <c r="AC61" i="188"/>
  <c r="Z61" i="188"/>
  <c r="W61" i="188"/>
  <c r="T61" i="188"/>
  <c r="Q61" i="188"/>
  <c r="N61" i="188"/>
  <c r="K61" i="188"/>
  <c r="H61" i="188"/>
  <c r="E61" i="188"/>
  <c r="L58" i="188"/>
  <c r="AF54" i="188"/>
  <c r="AG54" i="188" s="1"/>
  <c r="AC54" i="188"/>
  <c r="Z54" i="188"/>
  <c r="W54" i="188"/>
  <c r="T54" i="188"/>
  <c r="Q54" i="188"/>
  <c r="N54" i="188"/>
  <c r="K54" i="188"/>
  <c r="H54" i="188"/>
  <c r="E54" i="188"/>
  <c r="F54" i="188" s="1"/>
  <c r="AG52" i="188"/>
  <c r="AA52" i="188"/>
  <c r="AG48" i="188"/>
  <c r="AA47" i="188"/>
  <c r="AA45" i="188"/>
  <c r="AG44" i="188"/>
  <c r="AA43" i="188"/>
  <c r="X43" i="188"/>
  <c r="I43" i="188"/>
  <c r="AF39" i="188"/>
  <c r="AC39" i="188"/>
  <c r="Z39" i="188"/>
  <c r="W39" i="188"/>
  <c r="T39" i="188"/>
  <c r="Q39" i="188"/>
  <c r="N39" i="188"/>
  <c r="K39" i="188"/>
  <c r="H39" i="188"/>
  <c r="E39" i="188"/>
  <c r="F39" i="188" s="1"/>
  <c r="U38" i="188"/>
  <c r="AF33" i="188"/>
  <c r="AC33" i="188"/>
  <c r="Z33" i="188"/>
  <c r="W33" i="188"/>
  <c r="T33" i="188"/>
  <c r="Q33" i="188"/>
  <c r="N33" i="188"/>
  <c r="K33" i="188"/>
  <c r="H33" i="188"/>
  <c r="E33" i="188"/>
  <c r="AA32" i="188"/>
  <c r="I32" i="188"/>
  <c r="AF27" i="188"/>
  <c r="AG53" i="188" s="1"/>
  <c r="AC27" i="188"/>
  <c r="Z27" i="188"/>
  <c r="AA44" i="188" s="1"/>
  <c r="W27" i="188"/>
  <c r="X21" i="188" s="1"/>
  <c r="T27" i="188"/>
  <c r="U51" i="188" s="1"/>
  <c r="Q27" i="188"/>
  <c r="R59" i="188" s="1"/>
  <c r="N27" i="188"/>
  <c r="N63" i="188" s="1"/>
  <c r="O63" i="188" s="1"/>
  <c r="K27" i="188"/>
  <c r="L24" i="188" s="1"/>
  <c r="H27" i="188"/>
  <c r="I47" i="188" s="1"/>
  <c r="F27" i="188"/>
  <c r="E27" i="188"/>
  <c r="F23" i="188" s="1"/>
  <c r="AG25" i="188"/>
  <c r="AD25" i="188"/>
  <c r="AA25" i="188"/>
  <c r="F25" i="188"/>
  <c r="AA24" i="188"/>
  <c r="AA23" i="188"/>
  <c r="X23" i="188"/>
  <c r="AG22" i="188"/>
  <c r="F22" i="188"/>
  <c r="AG21" i="188"/>
  <c r="AD21" i="188"/>
  <c r="AA21" i="188"/>
  <c r="F21" i="188"/>
  <c r="I20" i="188"/>
  <c r="F20" i="188"/>
  <c r="F19" i="188"/>
  <c r="H18" i="188"/>
  <c r="K18" i="188" s="1"/>
  <c r="N18" i="188" s="1"/>
  <c r="Q18" i="188" s="1"/>
  <c r="T18" i="188" s="1"/>
  <c r="W18" i="188" s="1"/>
  <c r="Z18" i="188" s="1"/>
  <c r="AC18" i="188" s="1"/>
  <c r="AF18" i="188" s="1"/>
  <c r="A69" i="187"/>
  <c r="A70" i="187" s="1"/>
  <c r="A71" i="187" s="1"/>
  <c r="A72" i="187" s="1"/>
  <c r="A73" i="187" s="1"/>
  <c r="A74" i="187" s="1"/>
  <c r="A75" i="187" s="1"/>
  <c r="AF61" i="187"/>
  <c r="AC61" i="187"/>
  <c r="Z61" i="187"/>
  <c r="W61" i="187"/>
  <c r="T61" i="187"/>
  <c r="Q61" i="187"/>
  <c r="N61" i="187"/>
  <c r="K61" i="187"/>
  <c r="H61" i="187"/>
  <c r="I61" i="187" s="1"/>
  <c r="E61" i="187"/>
  <c r="U60" i="187"/>
  <c r="I58" i="187"/>
  <c r="AF54" i="187"/>
  <c r="AC54" i="187"/>
  <c r="Z54" i="187"/>
  <c r="W54" i="187"/>
  <c r="T54" i="187"/>
  <c r="U54" i="187" s="1"/>
  <c r="Q54" i="187"/>
  <c r="N54" i="187"/>
  <c r="O54" i="187" s="1"/>
  <c r="K54" i="187"/>
  <c r="H54" i="187"/>
  <c r="E54" i="187"/>
  <c r="AF39" i="187"/>
  <c r="AC39" i="187"/>
  <c r="Z39" i="187"/>
  <c r="W39" i="187"/>
  <c r="T39" i="187"/>
  <c r="Q39" i="187"/>
  <c r="N39" i="187"/>
  <c r="K39" i="187"/>
  <c r="H39" i="187"/>
  <c r="E39" i="187"/>
  <c r="U37" i="187"/>
  <c r="I37" i="187"/>
  <c r="AF33" i="187"/>
  <c r="AC33" i="187"/>
  <c r="Z33" i="187"/>
  <c r="W33" i="187"/>
  <c r="T33" i="187"/>
  <c r="Q33" i="187"/>
  <c r="N33" i="187"/>
  <c r="O33" i="187" s="1"/>
  <c r="K33" i="187"/>
  <c r="H33" i="187"/>
  <c r="E33" i="187"/>
  <c r="U30" i="187"/>
  <c r="AF27" i="187"/>
  <c r="AG32" i="187" s="1"/>
  <c r="AC27" i="187"/>
  <c r="AD21" i="187" s="1"/>
  <c r="Z27" i="187"/>
  <c r="AA48" i="187" s="1"/>
  <c r="W27" i="187"/>
  <c r="X60" i="187" s="1"/>
  <c r="T27" i="187"/>
  <c r="U53" i="187" s="1"/>
  <c r="Q27" i="187"/>
  <c r="R23" i="187" s="1"/>
  <c r="N27" i="187"/>
  <c r="O57" i="187" s="1"/>
  <c r="K27" i="187"/>
  <c r="L22" i="187" s="1"/>
  <c r="H27" i="187"/>
  <c r="E27" i="187"/>
  <c r="F59" i="187" s="1"/>
  <c r="U25" i="187"/>
  <c r="I25" i="187"/>
  <c r="X24" i="187"/>
  <c r="U24" i="187"/>
  <c r="U23" i="187"/>
  <c r="X22" i="187"/>
  <c r="U22" i="187"/>
  <c r="O22" i="187"/>
  <c r="I22" i="187"/>
  <c r="X20" i="187"/>
  <c r="U20" i="187"/>
  <c r="U19" i="187"/>
  <c r="H18" i="187"/>
  <c r="K18" i="187" s="1"/>
  <c r="N18" i="187" s="1"/>
  <c r="Q18" i="187" s="1"/>
  <c r="T18" i="187" s="1"/>
  <c r="W18" i="187" s="1"/>
  <c r="Z18" i="187" s="1"/>
  <c r="AC18" i="187" s="1"/>
  <c r="AF18" i="187" s="1"/>
  <c r="A3" i="187"/>
  <c r="A2" i="187"/>
  <c r="A1" i="187"/>
  <c r="A69" i="181"/>
  <c r="A70" i="181" s="1"/>
  <c r="A71" i="181" s="1"/>
  <c r="A72" i="181" s="1"/>
  <c r="A73" i="181" s="1"/>
  <c r="A74" i="181" s="1"/>
  <c r="A75" i="181" s="1"/>
  <c r="AF61" i="181"/>
  <c r="AC61" i="181"/>
  <c r="Z61" i="181"/>
  <c r="W61" i="181"/>
  <c r="T61" i="181"/>
  <c r="Q61" i="181"/>
  <c r="N61" i="181"/>
  <c r="K61" i="181"/>
  <c r="H61" i="181"/>
  <c r="E61" i="181"/>
  <c r="AF54" i="181"/>
  <c r="AC54" i="181"/>
  <c r="Z54" i="181"/>
  <c r="W54" i="181"/>
  <c r="T54" i="181"/>
  <c r="Q54" i="181"/>
  <c r="N54" i="181"/>
  <c r="K54" i="181"/>
  <c r="H54" i="181"/>
  <c r="E54" i="181"/>
  <c r="AF39" i="181"/>
  <c r="AC39" i="181"/>
  <c r="Z39" i="181"/>
  <c r="W39" i="181"/>
  <c r="T39" i="181"/>
  <c r="Q39" i="181"/>
  <c r="N39" i="181"/>
  <c r="K39" i="181"/>
  <c r="H39" i="181"/>
  <c r="E39" i="181"/>
  <c r="AF33" i="181"/>
  <c r="AC33" i="181"/>
  <c r="Z33" i="181"/>
  <c r="W33" i="181"/>
  <c r="T33" i="181"/>
  <c r="Q33" i="181"/>
  <c r="N33" i="181"/>
  <c r="K33" i="181"/>
  <c r="H33" i="181"/>
  <c r="E33" i="181"/>
  <c r="AF27" i="181"/>
  <c r="AC27" i="181"/>
  <c r="Z27" i="181"/>
  <c r="W27" i="181"/>
  <c r="T27" i="181"/>
  <c r="Q27" i="181"/>
  <c r="N27" i="181"/>
  <c r="K27" i="181"/>
  <c r="H27" i="181"/>
  <c r="E27" i="181"/>
  <c r="F24" i="181" s="1"/>
  <c r="F25" i="181"/>
  <c r="AD24" i="181"/>
  <c r="AD21" i="181"/>
  <c r="AD19" i="181"/>
  <c r="H18" i="181"/>
  <c r="K18" i="181" s="1"/>
  <c r="N18" i="181" s="1"/>
  <c r="Q18" i="181" s="1"/>
  <c r="T18" i="181" s="1"/>
  <c r="W18" i="181" s="1"/>
  <c r="Z18" i="181" s="1"/>
  <c r="AC18" i="181" s="1"/>
  <c r="AF18" i="181" s="1"/>
  <c r="A69" i="186"/>
  <c r="A70" i="186" s="1"/>
  <c r="A71" i="186" s="1"/>
  <c r="A72" i="186" s="1"/>
  <c r="A73" i="186" s="1"/>
  <c r="A74" i="186" s="1"/>
  <c r="A75" i="186" s="1"/>
  <c r="AF61" i="186"/>
  <c r="AG61" i="186" s="1"/>
  <c r="AC61" i="186"/>
  <c r="Z61" i="186"/>
  <c r="AA61" i="186" s="1"/>
  <c r="W61" i="186"/>
  <c r="T61" i="186"/>
  <c r="Q61" i="186"/>
  <c r="N61" i="186"/>
  <c r="K61" i="186"/>
  <c r="H61" i="186"/>
  <c r="I61" i="186" s="1"/>
  <c r="E61" i="186"/>
  <c r="I60" i="186"/>
  <c r="AA59" i="186"/>
  <c r="AA57" i="186"/>
  <c r="AF54" i="186"/>
  <c r="AC54" i="186"/>
  <c r="Z54" i="186"/>
  <c r="W54" i="186"/>
  <c r="T54" i="186"/>
  <c r="Q54" i="186"/>
  <c r="N54" i="186"/>
  <c r="K54" i="186"/>
  <c r="H54" i="186"/>
  <c r="I54" i="186" s="1"/>
  <c r="E54" i="186"/>
  <c r="I47" i="186"/>
  <c r="AA46" i="186"/>
  <c r="F46" i="186"/>
  <c r="F42" i="186"/>
  <c r="AF39" i="186"/>
  <c r="AC39" i="186"/>
  <c r="Z39" i="186"/>
  <c r="W39" i="186"/>
  <c r="T39" i="186"/>
  <c r="U39" i="186" s="1"/>
  <c r="Q39" i="186"/>
  <c r="N39" i="186"/>
  <c r="K39" i="186"/>
  <c r="H39" i="186"/>
  <c r="E39" i="186"/>
  <c r="I38" i="186"/>
  <c r="I36" i="186"/>
  <c r="AF33" i="186"/>
  <c r="AC33" i="186"/>
  <c r="Z33" i="186"/>
  <c r="W33" i="186"/>
  <c r="T33" i="186"/>
  <c r="Q33" i="186"/>
  <c r="N33" i="186"/>
  <c r="K33" i="186"/>
  <c r="H33" i="186"/>
  <c r="E33" i="186"/>
  <c r="I32" i="186"/>
  <c r="AF27" i="186"/>
  <c r="AG22" i="186" s="1"/>
  <c r="AC27" i="186"/>
  <c r="AD48" i="186" s="1"/>
  <c r="Z27" i="186"/>
  <c r="AA26" i="186" s="1"/>
  <c r="W27" i="186"/>
  <c r="X49" i="186" s="1"/>
  <c r="T27" i="186"/>
  <c r="U58" i="186" s="1"/>
  <c r="Q27" i="186"/>
  <c r="R46" i="186" s="1"/>
  <c r="N27" i="186"/>
  <c r="O61" i="186" s="1"/>
  <c r="K27" i="186"/>
  <c r="L47" i="186" s="1"/>
  <c r="H27" i="186"/>
  <c r="I58" i="186" s="1"/>
  <c r="E27" i="186"/>
  <c r="F48" i="186" s="1"/>
  <c r="I26" i="186"/>
  <c r="AG25" i="186"/>
  <c r="AD25" i="186"/>
  <c r="AA25" i="186"/>
  <c r="O24" i="186"/>
  <c r="L24" i="186"/>
  <c r="I24" i="186"/>
  <c r="I22" i="186"/>
  <c r="F22" i="186"/>
  <c r="AG21" i="186"/>
  <c r="I20" i="186"/>
  <c r="F20" i="186"/>
  <c r="AA19" i="186"/>
  <c r="F19" i="186"/>
  <c r="H18" i="186"/>
  <c r="K18" i="186" s="1"/>
  <c r="N18" i="186" s="1"/>
  <c r="Q18" i="186" s="1"/>
  <c r="T18" i="186" s="1"/>
  <c r="W18" i="186" s="1"/>
  <c r="Z18" i="186" s="1"/>
  <c r="AC18" i="186" s="1"/>
  <c r="AF18" i="186" s="1"/>
  <c r="A69" i="180"/>
  <c r="A70" i="180" s="1"/>
  <c r="A71" i="180" s="1"/>
  <c r="A72" i="180" s="1"/>
  <c r="A73" i="180" s="1"/>
  <c r="A74" i="180" s="1"/>
  <c r="A75" i="180" s="1"/>
  <c r="AF61" i="180"/>
  <c r="AC61" i="180"/>
  <c r="Z61" i="180"/>
  <c r="W61" i="180"/>
  <c r="T61" i="180"/>
  <c r="Q61" i="180"/>
  <c r="N61" i="180"/>
  <c r="K61" i="180"/>
  <c r="H61" i="180"/>
  <c r="E61" i="180"/>
  <c r="AF54" i="180"/>
  <c r="AC54" i="180"/>
  <c r="Z54" i="180"/>
  <c r="W54" i="180"/>
  <c r="T54" i="180"/>
  <c r="Q54" i="180"/>
  <c r="N54" i="180"/>
  <c r="K54" i="180"/>
  <c r="H54" i="180"/>
  <c r="E54" i="180"/>
  <c r="AF39" i="180"/>
  <c r="AC39" i="180"/>
  <c r="Z39" i="180"/>
  <c r="W39" i="180"/>
  <c r="T39" i="180"/>
  <c r="Q39" i="180"/>
  <c r="N39" i="180"/>
  <c r="K39" i="180"/>
  <c r="H39" i="180"/>
  <c r="E39" i="180"/>
  <c r="AF33" i="180"/>
  <c r="AC33" i="180"/>
  <c r="Z33" i="180"/>
  <c r="W33" i="180"/>
  <c r="T33" i="180"/>
  <c r="Q33" i="180"/>
  <c r="R33" i="180" s="1"/>
  <c r="N33" i="180"/>
  <c r="K33" i="180"/>
  <c r="H33" i="180"/>
  <c r="E33" i="180"/>
  <c r="AF27" i="180"/>
  <c r="AG51" i="180" s="1"/>
  <c r="AC27" i="180"/>
  <c r="AD48" i="180" s="1"/>
  <c r="Z27" i="180"/>
  <c r="AA44" i="180" s="1"/>
  <c r="W27" i="180"/>
  <c r="X49" i="180" s="1"/>
  <c r="T27" i="180"/>
  <c r="U54" i="180" s="1"/>
  <c r="Q27" i="180"/>
  <c r="R46" i="180" s="1"/>
  <c r="N27" i="180"/>
  <c r="O59" i="180" s="1"/>
  <c r="K27" i="180"/>
  <c r="L47" i="180" s="1"/>
  <c r="H27" i="180"/>
  <c r="E27" i="180"/>
  <c r="F48" i="180" s="1"/>
  <c r="R22" i="180"/>
  <c r="R21" i="180"/>
  <c r="R20" i="180"/>
  <c r="F20" i="180"/>
  <c r="H18" i="180"/>
  <c r="K18" i="180" s="1"/>
  <c r="N18" i="180" s="1"/>
  <c r="Q18" i="180" s="1"/>
  <c r="T18" i="180" s="1"/>
  <c r="W18" i="180" s="1"/>
  <c r="Z18" i="180" s="1"/>
  <c r="AC18" i="180" s="1"/>
  <c r="AF18" i="180" s="1"/>
  <c r="A69" i="159"/>
  <c r="A70" i="159" s="1"/>
  <c r="A71" i="159" s="1"/>
  <c r="A72" i="159" s="1"/>
  <c r="A73" i="159" s="1"/>
  <c r="A74" i="159" s="1"/>
  <c r="A75" i="159" s="1"/>
  <c r="AF61" i="159"/>
  <c r="AC61" i="159"/>
  <c r="Z61" i="159"/>
  <c r="W61" i="159"/>
  <c r="T61" i="159"/>
  <c r="Q61" i="159"/>
  <c r="N61" i="159"/>
  <c r="K61" i="159"/>
  <c r="H61" i="159"/>
  <c r="E61" i="159"/>
  <c r="AF54" i="159"/>
  <c r="AC54" i="159"/>
  <c r="Z54" i="159"/>
  <c r="W54" i="159"/>
  <c r="T54" i="159"/>
  <c r="Q54" i="159"/>
  <c r="N54" i="159"/>
  <c r="K54" i="159"/>
  <c r="H54" i="159"/>
  <c r="E54" i="159"/>
  <c r="AF39" i="159"/>
  <c r="AC39" i="159"/>
  <c r="Z39" i="159"/>
  <c r="W39" i="159"/>
  <c r="T39" i="159"/>
  <c r="Q39" i="159"/>
  <c r="N39" i="159"/>
  <c r="K39" i="159"/>
  <c r="H39" i="159"/>
  <c r="E39" i="159"/>
  <c r="AF33" i="159"/>
  <c r="AC33" i="159"/>
  <c r="Z33" i="159"/>
  <c r="W33" i="159"/>
  <c r="T33" i="159"/>
  <c r="Q33" i="159"/>
  <c r="N33" i="159"/>
  <c r="K33" i="159"/>
  <c r="H33" i="159"/>
  <c r="E33" i="159"/>
  <c r="AF27" i="159"/>
  <c r="AC27" i="159"/>
  <c r="Z27" i="159"/>
  <c r="W27" i="159"/>
  <c r="T27" i="159"/>
  <c r="Q27" i="159"/>
  <c r="N27" i="159"/>
  <c r="K27" i="159"/>
  <c r="H27" i="159"/>
  <c r="E27" i="159"/>
  <c r="L21" i="159"/>
  <c r="H18" i="159"/>
  <c r="K18" i="159" s="1"/>
  <c r="N18" i="159" s="1"/>
  <c r="Q18" i="159" s="1"/>
  <c r="T18" i="159" s="1"/>
  <c r="W18" i="159" s="1"/>
  <c r="Z18" i="159" s="1"/>
  <c r="AC18" i="159" s="1"/>
  <c r="AF18" i="159" s="1"/>
  <c r="AF39" i="116"/>
  <c r="AC39" i="116"/>
  <c r="Z39" i="116"/>
  <c r="W39" i="116"/>
  <c r="T39" i="116"/>
  <c r="Q39" i="116"/>
  <c r="N39" i="116"/>
  <c r="K39" i="116"/>
  <c r="H39" i="116"/>
  <c r="E39" i="116"/>
  <c r="A3" i="192"/>
  <c r="A2" i="192"/>
  <c r="A1" i="192"/>
  <c r="A3" i="191"/>
  <c r="A2" i="191"/>
  <c r="A1" i="191"/>
  <c r="A3" i="190"/>
  <c r="A2" i="190"/>
  <c r="A1" i="190"/>
  <c r="A3" i="189"/>
  <c r="A2" i="189"/>
  <c r="A1" i="189"/>
  <c r="A3" i="188"/>
  <c r="A2" i="188"/>
  <c r="A1" i="188"/>
  <c r="A3" i="186"/>
  <c r="A2" i="186"/>
  <c r="A1" i="186"/>
  <c r="A3" i="184"/>
  <c r="A2" i="184"/>
  <c r="A1" i="184"/>
  <c r="A3" i="183"/>
  <c r="A2" i="183"/>
  <c r="A1" i="183"/>
  <c r="A3" i="182"/>
  <c r="A2" i="182"/>
  <c r="A1" i="182"/>
  <c r="A3" i="181"/>
  <c r="A2" i="181"/>
  <c r="A1" i="181"/>
  <c r="A3" i="180"/>
  <c r="A2" i="180"/>
  <c r="A1" i="180"/>
  <c r="F24" i="137"/>
  <c r="K24" i="137"/>
  <c r="K43" i="137"/>
  <c r="F43" i="137"/>
  <c r="L21" i="113"/>
  <c r="AG57" i="176" l="1"/>
  <c r="AD33" i="176"/>
  <c r="AG61" i="176"/>
  <c r="AD20" i="176"/>
  <c r="AG23" i="176"/>
  <c r="AG33" i="176"/>
  <c r="AD39" i="176"/>
  <c r="AG59" i="176"/>
  <c r="AG20" i="176"/>
  <c r="L24" i="176"/>
  <c r="AG31" i="176"/>
  <c r="AA36" i="176"/>
  <c r="AG39" i="176"/>
  <c r="L54" i="176"/>
  <c r="AA52" i="176"/>
  <c r="X61" i="176"/>
  <c r="AD19" i="176"/>
  <c r="AD22" i="176"/>
  <c r="AG52" i="176"/>
  <c r="AG19" i="176"/>
  <c r="AG22" i="176"/>
  <c r="AD26" i="176"/>
  <c r="AG27" i="176"/>
  <c r="AA33" i="176"/>
  <c r="X39" i="176"/>
  <c r="AG53" i="176"/>
  <c r="AD61" i="176"/>
  <c r="AD23" i="176"/>
  <c r="AG26" i="176"/>
  <c r="AG30" i="176"/>
  <c r="AA39" i="176"/>
  <c r="AA59" i="176"/>
  <c r="X24" i="176"/>
  <c r="AG32" i="176"/>
  <c r="AG36" i="176"/>
  <c r="AG43" i="176"/>
  <c r="AA24" i="176"/>
  <c r="F33" i="176"/>
  <c r="AA45" i="176"/>
  <c r="AD21" i="176"/>
  <c r="AD24" i="176"/>
  <c r="I33" i="176"/>
  <c r="AG45" i="176"/>
  <c r="AA57" i="176"/>
  <c r="AG21" i="176"/>
  <c r="AG24" i="176"/>
  <c r="AA47" i="176"/>
  <c r="O45" i="176"/>
  <c r="O57" i="176"/>
  <c r="O27" i="176"/>
  <c r="O20" i="176"/>
  <c r="O24" i="176"/>
  <c r="O31" i="176"/>
  <c r="R20" i="176"/>
  <c r="R24" i="176"/>
  <c r="R27" i="176"/>
  <c r="O22" i="176"/>
  <c r="O26" i="176"/>
  <c r="T63" i="176"/>
  <c r="U63" i="176" s="1"/>
  <c r="R22" i="176"/>
  <c r="R26" i="176"/>
  <c r="O37" i="176"/>
  <c r="O19" i="176"/>
  <c r="L33" i="176"/>
  <c r="F39" i="176"/>
  <c r="AG42" i="176"/>
  <c r="O48" i="176"/>
  <c r="X54" i="176"/>
  <c r="AG60" i="176"/>
  <c r="O60" i="176"/>
  <c r="R19" i="176"/>
  <c r="L21" i="176"/>
  <c r="L23" i="176"/>
  <c r="L25" i="176"/>
  <c r="O33" i="176"/>
  <c r="I39" i="176"/>
  <c r="I43" i="176"/>
  <c r="I50" i="176"/>
  <c r="F61" i="176"/>
  <c r="O46" i="176"/>
  <c r="X19" i="176"/>
  <c r="O21" i="176"/>
  <c r="O23" i="176"/>
  <c r="O25" i="176"/>
  <c r="R33" i="176"/>
  <c r="L39" i="176"/>
  <c r="O43" i="176"/>
  <c r="O50" i="176"/>
  <c r="AD54" i="176"/>
  <c r="U54" i="176"/>
  <c r="AA19" i="176"/>
  <c r="R21" i="176"/>
  <c r="R23" i="176"/>
  <c r="AA50" i="176"/>
  <c r="O53" i="176"/>
  <c r="L61" i="176"/>
  <c r="R54" i="176"/>
  <c r="AA30" i="176"/>
  <c r="X33" i="176"/>
  <c r="O44" i="176"/>
  <c r="AG50" i="176"/>
  <c r="I57" i="176"/>
  <c r="O61" i="176"/>
  <c r="AG19" i="171"/>
  <c r="AG21" i="171"/>
  <c r="F60" i="171"/>
  <c r="AG23" i="171"/>
  <c r="I19" i="171"/>
  <c r="L24" i="171"/>
  <c r="L19" i="171"/>
  <c r="O24" i="171"/>
  <c r="L32" i="171"/>
  <c r="L58" i="171"/>
  <c r="L43" i="171"/>
  <c r="I21" i="171"/>
  <c r="L26" i="171"/>
  <c r="L51" i="171"/>
  <c r="L21" i="171"/>
  <c r="U21" i="171"/>
  <c r="AD23" i="171"/>
  <c r="L30" i="171"/>
  <c r="F53" i="171"/>
  <c r="AG54" i="171"/>
  <c r="L27" i="171"/>
  <c r="L44" i="171"/>
  <c r="O20" i="171"/>
  <c r="F23" i="171"/>
  <c r="L25" i="171"/>
  <c r="AD49" i="171"/>
  <c r="U20" i="171"/>
  <c r="I23" i="171"/>
  <c r="U25" i="171"/>
  <c r="X27" i="171"/>
  <c r="U33" i="171"/>
  <c r="L50" i="171"/>
  <c r="L22" i="171"/>
  <c r="L33" i="171"/>
  <c r="L20" i="171"/>
  <c r="I25" i="171"/>
  <c r="O33" i="171"/>
  <c r="X20" i="171"/>
  <c r="L23" i="171"/>
  <c r="X25" i="171"/>
  <c r="X50" i="171"/>
  <c r="R19" i="175"/>
  <c r="O48" i="175"/>
  <c r="R25" i="175"/>
  <c r="AG22" i="175"/>
  <c r="R23" i="175"/>
  <c r="I61" i="175"/>
  <c r="AG33" i="175"/>
  <c r="AG39" i="175"/>
  <c r="AG32" i="175"/>
  <c r="AD19" i="175"/>
  <c r="F33" i="175"/>
  <c r="AG49" i="175"/>
  <c r="AG19" i="175"/>
  <c r="AG23" i="175"/>
  <c r="I33" i="175"/>
  <c r="L33" i="175"/>
  <c r="L20" i="175"/>
  <c r="O33" i="175"/>
  <c r="R33" i="175"/>
  <c r="R21" i="175"/>
  <c r="F25" i="175"/>
  <c r="F19" i="175"/>
  <c r="AA61" i="175"/>
  <c r="AA39" i="175"/>
  <c r="X19" i="184"/>
  <c r="U33" i="184"/>
  <c r="R20" i="184"/>
  <c r="X33" i="184"/>
  <c r="I33" i="184"/>
  <c r="L19" i="184"/>
  <c r="F24" i="184"/>
  <c r="R24" i="184"/>
  <c r="R21" i="184"/>
  <c r="F25" i="184"/>
  <c r="F19" i="184"/>
  <c r="L24" i="184"/>
  <c r="X21" i="184"/>
  <c r="R25" i="184"/>
  <c r="L26" i="184"/>
  <c r="R43" i="184"/>
  <c r="F22" i="184"/>
  <c r="R26" i="184"/>
  <c r="L30" i="184"/>
  <c r="X38" i="184"/>
  <c r="X44" i="184"/>
  <c r="AG19" i="183"/>
  <c r="AG38" i="183"/>
  <c r="AA44" i="183"/>
  <c r="AA24" i="183"/>
  <c r="AA31" i="183"/>
  <c r="AG39" i="183"/>
  <c r="AA19" i="183"/>
  <c r="AA26" i="183"/>
  <c r="AG32" i="183"/>
  <c r="AA42" i="183"/>
  <c r="AA20" i="183"/>
  <c r="AA21" i="183"/>
  <c r="I38" i="183"/>
  <c r="O42" i="183"/>
  <c r="I33" i="183"/>
  <c r="L24" i="183"/>
  <c r="O24" i="183"/>
  <c r="O33" i="183"/>
  <c r="L50" i="183"/>
  <c r="AG20" i="183"/>
  <c r="R24" i="183"/>
  <c r="R33" i="183"/>
  <c r="AA50" i="183"/>
  <c r="O21" i="183"/>
  <c r="U33" i="183"/>
  <c r="O39" i="183"/>
  <c r="AG25" i="183"/>
  <c r="I30" i="183"/>
  <c r="O61" i="183"/>
  <c r="AG21" i="183"/>
  <c r="L30" i="183"/>
  <c r="O19" i="183"/>
  <c r="O22" i="183"/>
  <c r="X30" i="183"/>
  <c r="AG33" i="183"/>
  <c r="AG20" i="182"/>
  <c r="AG21" i="182"/>
  <c r="AG33" i="182"/>
  <c r="AA59" i="182"/>
  <c r="O22" i="182"/>
  <c r="F23" i="182"/>
  <c r="U60" i="182"/>
  <c r="X51" i="182"/>
  <c r="AA19" i="192"/>
  <c r="AA23" i="192"/>
  <c r="AG19" i="192"/>
  <c r="AA25" i="192"/>
  <c r="X33" i="192"/>
  <c r="AG21" i="192"/>
  <c r="AA26" i="192"/>
  <c r="AG26" i="192"/>
  <c r="AA30" i="192"/>
  <c r="AA39" i="192"/>
  <c r="AA22" i="192"/>
  <c r="U31" i="192"/>
  <c r="U36" i="192"/>
  <c r="AG61" i="192"/>
  <c r="AG22" i="192"/>
  <c r="AG31" i="192"/>
  <c r="AG39" i="192"/>
  <c r="AG58" i="192"/>
  <c r="AG36" i="192"/>
  <c r="AA52" i="192"/>
  <c r="U60" i="192"/>
  <c r="U19" i="192"/>
  <c r="AG38" i="192"/>
  <c r="I26" i="192"/>
  <c r="I61" i="192"/>
  <c r="I33" i="192"/>
  <c r="R44" i="192"/>
  <c r="I21" i="192"/>
  <c r="X26" i="192"/>
  <c r="AA44" i="192"/>
  <c r="O61" i="192"/>
  <c r="U21" i="192"/>
  <c r="I24" i="192"/>
  <c r="U45" i="192"/>
  <c r="AA21" i="192"/>
  <c r="U24" i="192"/>
  <c r="R33" i="192"/>
  <c r="I39" i="192"/>
  <c r="AG47" i="192"/>
  <c r="U27" i="192"/>
  <c r="U26" i="192"/>
  <c r="R38" i="192"/>
  <c r="I19" i="192"/>
  <c r="AA24" i="192"/>
  <c r="AG27" i="192"/>
  <c r="AG51" i="192"/>
  <c r="R52" i="192"/>
  <c r="U22" i="192"/>
  <c r="I25" i="192"/>
  <c r="I27" i="192"/>
  <c r="R30" i="192"/>
  <c r="R39" i="192"/>
  <c r="I58" i="192"/>
  <c r="R25" i="192"/>
  <c r="U39" i="192"/>
  <c r="I20" i="192"/>
  <c r="U25" i="192"/>
  <c r="I31" i="192"/>
  <c r="AA59" i="192"/>
  <c r="X24" i="191"/>
  <c r="X21" i="191"/>
  <c r="X26" i="191"/>
  <c r="X22" i="191"/>
  <c r="X25" i="191"/>
  <c r="F19" i="191"/>
  <c r="X23" i="191"/>
  <c r="AD23" i="191"/>
  <c r="X19" i="191"/>
  <c r="AG23" i="191"/>
  <c r="X20" i="191"/>
  <c r="F24" i="191"/>
  <c r="AD43" i="191"/>
  <c r="F20" i="191"/>
  <c r="O20" i="191"/>
  <c r="R25" i="191"/>
  <c r="R27" i="191"/>
  <c r="U39" i="191"/>
  <c r="AG33" i="191"/>
  <c r="AG32" i="191"/>
  <c r="AG61" i="191"/>
  <c r="F22" i="191"/>
  <c r="AD24" i="191"/>
  <c r="I33" i="191"/>
  <c r="AG53" i="191"/>
  <c r="AG58" i="191"/>
  <c r="O39" i="191"/>
  <c r="L20" i="191"/>
  <c r="F25" i="191"/>
  <c r="O33" i="191"/>
  <c r="R20" i="191"/>
  <c r="F23" i="191"/>
  <c r="U33" i="191"/>
  <c r="R23" i="191"/>
  <c r="F26" i="191"/>
  <c r="AG24" i="191"/>
  <c r="I61" i="191"/>
  <c r="F21" i="191"/>
  <c r="L26" i="191"/>
  <c r="AA33" i="191"/>
  <c r="L22" i="190"/>
  <c r="R22" i="190"/>
  <c r="L23" i="190"/>
  <c r="AG39" i="190"/>
  <c r="I42" i="190"/>
  <c r="AD25" i="190"/>
  <c r="R33" i="190"/>
  <c r="AA25" i="190"/>
  <c r="AD21" i="190"/>
  <c r="R19" i="190"/>
  <c r="U61" i="190"/>
  <c r="AD19" i="190"/>
  <c r="O24" i="189"/>
  <c r="U24" i="189"/>
  <c r="O25" i="189"/>
  <c r="R25" i="189"/>
  <c r="AA20" i="189"/>
  <c r="L26" i="189"/>
  <c r="O23" i="189"/>
  <c r="O42" i="189"/>
  <c r="O19" i="189"/>
  <c r="U45" i="189"/>
  <c r="U19" i="189"/>
  <c r="L25" i="189"/>
  <c r="O50" i="189"/>
  <c r="O20" i="189"/>
  <c r="U20" i="189"/>
  <c r="O21" i="189"/>
  <c r="X46" i="189"/>
  <c r="AA19" i="189"/>
  <c r="U23" i="189"/>
  <c r="X31" i="189"/>
  <c r="AA23" i="189"/>
  <c r="AA21" i="189"/>
  <c r="Z63" i="189"/>
  <c r="AA63" i="189" s="1"/>
  <c r="AA22" i="189"/>
  <c r="AA57" i="189"/>
  <c r="AG22" i="189"/>
  <c r="AA39" i="189"/>
  <c r="I57" i="188"/>
  <c r="I24" i="188"/>
  <c r="I39" i="188"/>
  <c r="I33" i="188"/>
  <c r="L39" i="188"/>
  <c r="I59" i="188"/>
  <c r="U47" i="188"/>
  <c r="I61" i="188"/>
  <c r="AA48" i="188"/>
  <c r="I19" i="188"/>
  <c r="I22" i="188"/>
  <c r="AA39" i="188"/>
  <c r="U19" i="188"/>
  <c r="AA33" i="188"/>
  <c r="AA19" i="188"/>
  <c r="U23" i="188"/>
  <c r="AA31" i="188"/>
  <c r="AG33" i="188"/>
  <c r="F42" i="188"/>
  <c r="X51" i="188"/>
  <c r="AD54" i="188"/>
  <c r="AA61" i="188"/>
  <c r="I53" i="188"/>
  <c r="U33" i="188"/>
  <c r="U61" i="188"/>
  <c r="I21" i="188"/>
  <c r="I26" i="188"/>
  <c r="I49" i="188"/>
  <c r="X19" i="188"/>
  <c r="AA26" i="188"/>
  <c r="I31" i="188"/>
  <c r="AA50" i="188"/>
  <c r="AA54" i="188"/>
  <c r="U22" i="188"/>
  <c r="U49" i="188"/>
  <c r="O58" i="188"/>
  <c r="X20" i="188"/>
  <c r="X22" i="188"/>
  <c r="U24" i="188"/>
  <c r="AG32" i="188"/>
  <c r="I36" i="188"/>
  <c r="U39" i="188"/>
  <c r="I45" i="188"/>
  <c r="X49" i="188"/>
  <c r="I54" i="188"/>
  <c r="U58" i="188"/>
  <c r="AA20" i="188"/>
  <c r="AA22" i="188"/>
  <c r="X24" i="188"/>
  <c r="AA27" i="188"/>
  <c r="U36" i="188"/>
  <c r="X39" i="188"/>
  <c r="U45" i="188"/>
  <c r="AA49" i="188"/>
  <c r="L54" i="188"/>
  <c r="AA58" i="188"/>
  <c r="O31" i="188"/>
  <c r="O43" i="188"/>
  <c r="U31" i="188"/>
  <c r="U43" i="188"/>
  <c r="U27" i="188"/>
  <c r="O61" i="188"/>
  <c r="U26" i="188"/>
  <c r="U53" i="188"/>
  <c r="U20" i="188"/>
  <c r="O24" i="188"/>
  <c r="X26" i="188"/>
  <c r="X27" i="188"/>
  <c r="R39" i="188"/>
  <c r="AC63" i="188"/>
  <c r="AD63" i="188" s="1"/>
  <c r="R37" i="188"/>
  <c r="O54" i="188"/>
  <c r="U37" i="188"/>
  <c r="AD39" i="188"/>
  <c r="AD46" i="188"/>
  <c r="AG50" i="188"/>
  <c r="R54" i="188"/>
  <c r="O60" i="188"/>
  <c r="O19" i="188"/>
  <c r="U21" i="188"/>
  <c r="I23" i="188"/>
  <c r="I25" i="188"/>
  <c r="I27" i="188"/>
  <c r="I30" i="188"/>
  <c r="O33" i="188"/>
  <c r="AA37" i="188"/>
  <c r="AG39" i="188"/>
  <c r="AG46" i="188"/>
  <c r="I51" i="188"/>
  <c r="U54" i="188"/>
  <c r="U60" i="188"/>
  <c r="AG61" i="188"/>
  <c r="O39" i="188"/>
  <c r="R19" i="188"/>
  <c r="R23" i="188"/>
  <c r="U25" i="188"/>
  <c r="U30" i="188"/>
  <c r="I38" i="188"/>
  <c r="X54" i="188"/>
  <c r="AA60" i="188"/>
  <c r="O19" i="187"/>
  <c r="AA39" i="187"/>
  <c r="R19" i="187"/>
  <c r="O20" i="187"/>
  <c r="O25" i="187"/>
  <c r="O42" i="187"/>
  <c r="O50" i="187"/>
  <c r="X26" i="187"/>
  <c r="AA27" i="187"/>
  <c r="AA22" i="187"/>
  <c r="AA26" i="187"/>
  <c r="AA23" i="187"/>
  <c r="AA31" i="187"/>
  <c r="AA20" i="187"/>
  <c r="F33" i="187"/>
  <c r="U38" i="187"/>
  <c r="U21" i="187"/>
  <c r="I33" i="187"/>
  <c r="U45" i="187"/>
  <c r="AA25" i="187"/>
  <c r="AA33" i="187"/>
  <c r="AA19" i="187"/>
  <c r="AA21" i="187"/>
  <c r="AA24" i="187"/>
  <c r="L33" i="187"/>
  <c r="U49" i="187"/>
  <c r="AG26" i="187"/>
  <c r="AG21" i="187"/>
  <c r="R33" i="187"/>
  <c r="AA52" i="187"/>
  <c r="AG58" i="187"/>
  <c r="AG61" i="187"/>
  <c r="R25" i="187"/>
  <c r="U33" i="187"/>
  <c r="AA59" i="187"/>
  <c r="AG38" i="181"/>
  <c r="X37" i="181"/>
  <c r="U25" i="181"/>
  <c r="AA31" i="181"/>
  <c r="F26" i="181"/>
  <c r="I32" i="181"/>
  <c r="L37" i="181"/>
  <c r="O42" i="181"/>
  <c r="R25" i="181"/>
  <c r="AD31" i="181"/>
  <c r="F20" i="181"/>
  <c r="AG33" i="181"/>
  <c r="F19" i="181"/>
  <c r="F21" i="181"/>
  <c r="F22" i="181"/>
  <c r="F23" i="181"/>
  <c r="U53" i="186"/>
  <c r="U19" i="186"/>
  <c r="X23" i="186"/>
  <c r="U61" i="186"/>
  <c r="X19" i="186"/>
  <c r="AA23" i="186"/>
  <c r="O42" i="186"/>
  <c r="X21" i="186"/>
  <c r="AA21" i="186"/>
  <c r="AA39" i="186"/>
  <c r="AA32" i="186"/>
  <c r="F37" i="186"/>
  <c r="AA31" i="186"/>
  <c r="O54" i="186"/>
  <c r="O19" i="186"/>
  <c r="U23" i="186"/>
  <c r="I37" i="186"/>
  <c r="AG39" i="186"/>
  <c r="U33" i="181"/>
  <c r="R24" i="181"/>
  <c r="X24" i="181"/>
  <c r="AD20" i="181"/>
  <c r="AA24" i="181"/>
  <c r="AD33" i="181"/>
  <c r="R21" i="181"/>
  <c r="U32" i="181"/>
  <c r="F36" i="181"/>
  <c r="AA48" i="181"/>
  <c r="L32" i="181"/>
  <c r="U45" i="181"/>
  <c r="U21" i="181"/>
  <c r="X32" i="181"/>
  <c r="O24" i="181"/>
  <c r="X21" i="181"/>
  <c r="F33" i="181"/>
  <c r="U32" i="186"/>
  <c r="X47" i="186"/>
  <c r="U60" i="186"/>
  <c r="X26" i="186"/>
  <c r="X27" i="186"/>
  <c r="R48" i="186"/>
  <c r="R20" i="186"/>
  <c r="R22" i="186"/>
  <c r="AA48" i="186"/>
  <c r="U20" i="186"/>
  <c r="X22" i="186"/>
  <c r="U24" i="186"/>
  <c r="AA27" i="186"/>
  <c r="I49" i="186"/>
  <c r="X20" i="186"/>
  <c r="AA22" i="186"/>
  <c r="X24" i="186"/>
  <c r="F27" i="186"/>
  <c r="O33" i="186"/>
  <c r="I39" i="186"/>
  <c r="AA42" i="186"/>
  <c r="F50" i="186"/>
  <c r="U54" i="186"/>
  <c r="I19" i="186"/>
  <c r="F21" i="186"/>
  <c r="F23" i="186"/>
  <c r="F25" i="186"/>
  <c r="I27" i="186"/>
  <c r="AA30" i="186"/>
  <c r="U33" i="186"/>
  <c r="O39" i="186"/>
  <c r="X43" i="186"/>
  <c r="O52" i="186"/>
  <c r="AA54" i="186"/>
  <c r="U43" i="186"/>
  <c r="I21" i="186"/>
  <c r="I23" i="186"/>
  <c r="I25" i="186"/>
  <c r="I31" i="186"/>
  <c r="R44" i="186"/>
  <c r="AA52" i="186"/>
  <c r="R27" i="186"/>
  <c r="AA20" i="186"/>
  <c r="AA24" i="186"/>
  <c r="I51" i="186"/>
  <c r="R19" i="186"/>
  <c r="R21" i="186"/>
  <c r="R23" i="186"/>
  <c r="R25" i="186"/>
  <c r="U31" i="186"/>
  <c r="U45" i="186"/>
  <c r="I53" i="186"/>
  <c r="R19" i="180"/>
  <c r="R26" i="180"/>
  <c r="R39" i="180"/>
  <c r="L20" i="180"/>
  <c r="L23" i="180"/>
  <c r="R23" i="180"/>
  <c r="R24" i="180"/>
  <c r="X24" i="180"/>
  <c r="R25" i="180"/>
  <c r="L26" i="180"/>
  <c r="X22" i="180"/>
  <c r="X26" i="180"/>
  <c r="X30" i="180"/>
  <c r="U45" i="180"/>
  <c r="X20" i="180"/>
  <c r="X25" i="180"/>
  <c r="AD25" i="180"/>
  <c r="X21" i="180"/>
  <c r="AD54" i="180"/>
  <c r="L30" i="180"/>
  <c r="AD22" i="180"/>
  <c r="R31" i="180"/>
  <c r="R36" i="180"/>
  <c r="AG47" i="180"/>
  <c r="U33" i="180"/>
  <c r="X33" i="180"/>
  <c r="X19" i="180"/>
  <c r="X23" i="180"/>
  <c r="X32" i="180"/>
  <c r="O39" i="180"/>
  <c r="AA53" i="159"/>
  <c r="AD49" i="159"/>
  <c r="AD53" i="159"/>
  <c r="I22" i="159"/>
  <c r="I53" i="159"/>
  <c r="L25" i="159"/>
  <c r="L53" i="159"/>
  <c r="O53" i="159"/>
  <c r="X53" i="159"/>
  <c r="AG53" i="159"/>
  <c r="F21" i="159"/>
  <c r="F53" i="159"/>
  <c r="R53" i="159"/>
  <c r="U53" i="159"/>
  <c r="AD23" i="159"/>
  <c r="F25" i="159"/>
  <c r="F31" i="159"/>
  <c r="AD20" i="159"/>
  <c r="I21" i="159"/>
  <c r="L180" i="143"/>
  <c r="O48" i="159"/>
  <c r="O22" i="159"/>
  <c r="R22" i="159"/>
  <c r="U51" i="159"/>
  <c r="U22" i="159"/>
  <c r="X22" i="159"/>
  <c r="O21" i="159"/>
  <c r="AA46" i="159"/>
  <c r="AA22" i="159"/>
  <c r="AD42" i="159"/>
  <c r="AD22" i="159"/>
  <c r="AG21" i="159"/>
  <c r="AG22" i="159"/>
  <c r="O25" i="159"/>
  <c r="F22" i="159"/>
  <c r="AG19" i="159"/>
  <c r="L47" i="159"/>
  <c r="L22" i="159"/>
  <c r="U20" i="159"/>
  <c r="AD24" i="159"/>
  <c r="L33" i="159"/>
  <c r="AD50" i="159"/>
  <c r="X33" i="159"/>
  <c r="AD60" i="159"/>
  <c r="L19" i="159"/>
  <c r="O19" i="159"/>
  <c r="AG39" i="159"/>
  <c r="U19" i="159"/>
  <c r="AD21" i="159"/>
  <c r="AD26" i="159"/>
  <c r="R31" i="159"/>
  <c r="AA37" i="159"/>
  <c r="L48" i="159"/>
  <c r="R57" i="159"/>
  <c r="X25" i="159"/>
  <c r="U58" i="159"/>
  <c r="AA25" i="159"/>
  <c r="U21" i="159"/>
  <c r="AD33" i="159"/>
  <c r="AA21" i="159"/>
  <c r="X26" i="159"/>
  <c r="AA19" i="159"/>
  <c r="AD31" i="159"/>
  <c r="AD38" i="159"/>
  <c r="AD25" i="159"/>
  <c r="AD19" i="159"/>
  <c r="U23" i="159"/>
  <c r="L49" i="159"/>
  <c r="AD57" i="171"/>
  <c r="F19" i="171"/>
  <c r="AA20" i="171"/>
  <c r="L31" i="171"/>
  <c r="O39" i="171"/>
  <c r="AD44" i="171"/>
  <c r="AA52" i="171"/>
  <c r="U58" i="171"/>
  <c r="AA26" i="171"/>
  <c r="AA44" i="171"/>
  <c r="F21" i="171"/>
  <c r="AA22" i="171"/>
  <c r="AA31" i="171"/>
  <c r="Z63" i="171"/>
  <c r="AA63" i="171" s="1"/>
  <c r="L45" i="171"/>
  <c r="O54" i="171"/>
  <c r="O59" i="171"/>
  <c r="O46" i="171"/>
  <c r="O21" i="171"/>
  <c r="U32" i="171"/>
  <c r="L36" i="171"/>
  <c r="F47" i="171"/>
  <c r="N63" i="171"/>
  <c r="O63" i="171" s="1"/>
  <c r="AA19" i="171"/>
  <c r="O23" i="171"/>
  <c r="F33" i="171"/>
  <c r="AA36" i="171"/>
  <c r="AA54" i="171"/>
  <c r="AA57" i="171"/>
  <c r="AA24" i="171"/>
  <c r="AD33" i="171"/>
  <c r="F25" i="171"/>
  <c r="AD19" i="171"/>
  <c r="AA21" i="171"/>
  <c r="W63" i="171"/>
  <c r="X63" i="171" s="1"/>
  <c r="L37" i="171"/>
  <c r="L61" i="171"/>
  <c r="U52" i="176"/>
  <c r="U45" i="176"/>
  <c r="Z63" i="176"/>
  <c r="AA63" i="176" s="1"/>
  <c r="U37" i="176"/>
  <c r="AA43" i="176"/>
  <c r="U48" i="176"/>
  <c r="I20" i="176"/>
  <c r="U22" i="176"/>
  <c r="AA23" i="176"/>
  <c r="I26" i="176"/>
  <c r="I27" i="176"/>
  <c r="AA27" i="176"/>
  <c r="U31" i="176"/>
  <c r="AA37" i="176"/>
  <c r="AA48" i="176"/>
  <c r="I51" i="176"/>
  <c r="I58" i="176"/>
  <c r="U60" i="176"/>
  <c r="F19" i="176"/>
  <c r="X22" i="176"/>
  <c r="F25" i="176"/>
  <c r="AA31" i="176"/>
  <c r="AG37" i="176"/>
  <c r="I44" i="176"/>
  <c r="U46" i="176"/>
  <c r="O51" i="176"/>
  <c r="AA60" i="176"/>
  <c r="U24" i="176"/>
  <c r="U53" i="176"/>
  <c r="U50" i="176"/>
  <c r="F27" i="176"/>
  <c r="U43" i="176"/>
  <c r="X23" i="176"/>
  <c r="AA22" i="176"/>
  <c r="I38" i="176"/>
  <c r="I49" i="176"/>
  <c r="I54" i="176"/>
  <c r="U61" i="176"/>
  <c r="X21" i="176"/>
  <c r="F24" i="176"/>
  <c r="N63" i="176"/>
  <c r="O63" i="176" s="1"/>
  <c r="AF63" i="176"/>
  <c r="AG63" i="176" s="1"/>
  <c r="I32" i="176"/>
  <c r="O38" i="176"/>
  <c r="I42" i="176"/>
  <c r="U44" i="176"/>
  <c r="AG46" i="176"/>
  <c r="O49" i="176"/>
  <c r="AA51" i="176"/>
  <c r="AA58" i="176"/>
  <c r="U30" i="176"/>
  <c r="U57" i="176"/>
  <c r="H63" i="176"/>
  <c r="I63" i="176" s="1"/>
  <c r="U20" i="176"/>
  <c r="AA21" i="176"/>
  <c r="I24" i="176"/>
  <c r="U26" i="176"/>
  <c r="O32" i="176"/>
  <c r="I36" i="176"/>
  <c r="U38" i="176"/>
  <c r="O42" i="176"/>
  <c r="AA44" i="176"/>
  <c r="I47" i="176"/>
  <c r="U49" i="176"/>
  <c r="AG51" i="176"/>
  <c r="AG58" i="176"/>
  <c r="U59" i="176"/>
  <c r="F20" i="176"/>
  <c r="F26" i="176"/>
  <c r="I46" i="176"/>
  <c r="I19" i="176"/>
  <c r="U21" i="176"/>
  <c r="I25" i="176"/>
  <c r="AA46" i="176"/>
  <c r="U51" i="176"/>
  <c r="AA54" i="176"/>
  <c r="U58" i="176"/>
  <c r="X20" i="176"/>
  <c r="F23" i="176"/>
  <c r="X26" i="176"/>
  <c r="I30" i="176"/>
  <c r="U32" i="176"/>
  <c r="O36" i="176"/>
  <c r="AA38" i="176"/>
  <c r="U42" i="176"/>
  <c r="AG44" i="176"/>
  <c r="O47" i="176"/>
  <c r="AA49" i="176"/>
  <c r="I52" i="176"/>
  <c r="I59" i="176"/>
  <c r="U33" i="176"/>
  <c r="U27" i="176"/>
  <c r="U23" i="176"/>
  <c r="X27" i="176"/>
  <c r="U19" i="176"/>
  <c r="AA20" i="176"/>
  <c r="I23" i="176"/>
  <c r="U25" i="176"/>
  <c r="AA26" i="176"/>
  <c r="O30" i="176"/>
  <c r="AA32" i="176"/>
  <c r="U36" i="176"/>
  <c r="AG38" i="176"/>
  <c r="AA42" i="176"/>
  <c r="I45" i="176"/>
  <c r="U47" i="176"/>
  <c r="AG49" i="176"/>
  <c r="O52" i="176"/>
  <c r="I53" i="176"/>
  <c r="O54" i="176"/>
  <c r="AG54" i="176"/>
  <c r="O59" i="176"/>
  <c r="I61" i="176"/>
  <c r="AA61" i="176"/>
  <c r="AD21" i="175"/>
  <c r="AG21" i="175"/>
  <c r="I25" i="175"/>
  <c r="AA26" i="175"/>
  <c r="I30" i="175"/>
  <c r="AG38" i="175"/>
  <c r="U20" i="175"/>
  <c r="I22" i="175"/>
  <c r="AA23" i="175"/>
  <c r="AG26" i="175"/>
  <c r="U30" i="175"/>
  <c r="U33" i="175"/>
  <c r="AG53" i="175"/>
  <c r="O57" i="175"/>
  <c r="AA24" i="175"/>
  <c r="U51" i="175"/>
  <c r="U26" i="175"/>
  <c r="U37" i="175"/>
  <c r="X26" i="175"/>
  <c r="U38" i="175"/>
  <c r="U23" i="175"/>
  <c r="X20" i="175"/>
  <c r="L22" i="175"/>
  <c r="AD23" i="175"/>
  <c r="AG30" i="175"/>
  <c r="X33" i="175"/>
  <c r="AG58" i="175"/>
  <c r="U21" i="175"/>
  <c r="AA33" i="175"/>
  <c r="U43" i="175"/>
  <c r="AG20" i="175"/>
  <c r="U22" i="175"/>
  <c r="I24" i="175"/>
  <c r="AA25" i="175"/>
  <c r="AA31" i="175"/>
  <c r="AG43" i="175"/>
  <c r="L24" i="175"/>
  <c r="AD25" i="175"/>
  <c r="I32" i="175"/>
  <c r="I45" i="175"/>
  <c r="U36" i="175"/>
  <c r="AA21" i="175"/>
  <c r="AA20" i="175"/>
  <c r="U25" i="175"/>
  <c r="I39" i="175"/>
  <c r="U60" i="175"/>
  <c r="AG61" i="175"/>
  <c r="U19" i="175"/>
  <c r="I21" i="175"/>
  <c r="AA22" i="175"/>
  <c r="AG25" i="175"/>
  <c r="U32" i="175"/>
  <c r="AA46" i="175"/>
  <c r="AD42" i="184"/>
  <c r="AD19" i="184"/>
  <c r="L22" i="184"/>
  <c r="F31" i="184"/>
  <c r="F20" i="184"/>
  <c r="AD24" i="184"/>
  <c r="R31" i="184"/>
  <c r="AD33" i="184"/>
  <c r="AG53" i="184"/>
  <c r="L20" i="184"/>
  <c r="X20" i="184"/>
  <c r="F23" i="184"/>
  <c r="X32" i="184"/>
  <c r="R36" i="184"/>
  <c r="X39" i="184"/>
  <c r="L54" i="184"/>
  <c r="R61" i="184"/>
  <c r="AG33" i="184"/>
  <c r="AD20" i="184"/>
  <c r="L23" i="184"/>
  <c r="X25" i="184"/>
  <c r="F33" i="184"/>
  <c r="AD36" i="184"/>
  <c r="AA39" i="184"/>
  <c r="AD31" i="184"/>
  <c r="F21" i="184"/>
  <c r="AD25" i="184"/>
  <c r="L37" i="184"/>
  <c r="AD26" i="184"/>
  <c r="AD22" i="184"/>
  <c r="L25" i="184"/>
  <c r="L32" i="184"/>
  <c r="F36" i="184"/>
  <c r="L21" i="184"/>
  <c r="X23" i="184"/>
  <c r="F26" i="184"/>
  <c r="L33" i="184"/>
  <c r="L31" i="183"/>
  <c r="L51" i="183"/>
  <c r="I20" i="183"/>
  <c r="L22" i="183"/>
  <c r="L27" i="183"/>
  <c r="L43" i="183"/>
  <c r="L52" i="183"/>
  <c r="R61" i="183"/>
  <c r="L20" i="183"/>
  <c r="I25" i="183"/>
  <c r="L32" i="183"/>
  <c r="L36" i="183"/>
  <c r="R46" i="183"/>
  <c r="R23" i="183"/>
  <c r="L26" i="183"/>
  <c r="R36" i="183"/>
  <c r="AG47" i="183"/>
  <c r="I51" i="183"/>
  <c r="R25" i="183"/>
  <c r="R45" i="183"/>
  <c r="L23" i="183"/>
  <c r="L58" i="183"/>
  <c r="I19" i="183"/>
  <c r="I21" i="183"/>
  <c r="R26" i="183"/>
  <c r="X48" i="183"/>
  <c r="K63" i="183"/>
  <c r="L63" i="183" s="1"/>
  <c r="L25" i="183"/>
  <c r="R32" i="183"/>
  <c r="L19" i="183"/>
  <c r="X26" i="183"/>
  <c r="L33" i="183"/>
  <c r="X49" i="183"/>
  <c r="I58" i="182"/>
  <c r="AA20" i="182"/>
  <c r="AA33" i="182"/>
  <c r="U23" i="182"/>
  <c r="O19" i="182"/>
  <c r="U21" i="182"/>
  <c r="AG36" i="182"/>
  <c r="O21" i="182"/>
  <c r="U19" i="182"/>
  <c r="AA21" i="182"/>
  <c r="L26" i="182"/>
  <c r="I38" i="182"/>
  <c r="I20" i="182"/>
  <c r="AA19" i="182"/>
  <c r="I33" i="182"/>
  <c r="AG38" i="182"/>
  <c r="L45" i="182"/>
  <c r="I21" i="182"/>
  <c r="I19" i="182"/>
  <c r="O36" i="182"/>
  <c r="L22" i="182"/>
  <c r="L33" i="182"/>
  <c r="O57" i="182"/>
  <c r="R48" i="192"/>
  <c r="R21" i="192"/>
  <c r="R23" i="192"/>
  <c r="O25" i="192"/>
  <c r="I36" i="192"/>
  <c r="AG43" i="192"/>
  <c r="I51" i="192"/>
  <c r="O57" i="192"/>
  <c r="R61" i="192"/>
  <c r="L58" i="192"/>
  <c r="O33" i="192"/>
  <c r="L45" i="192"/>
  <c r="O20" i="192"/>
  <c r="O27" i="192"/>
  <c r="O37" i="192"/>
  <c r="L22" i="192"/>
  <c r="R37" i="192"/>
  <c r="O46" i="192"/>
  <c r="X20" i="192"/>
  <c r="O22" i="192"/>
  <c r="L24" i="192"/>
  <c r="O26" i="192"/>
  <c r="L31" i="192"/>
  <c r="U33" i="192"/>
  <c r="I47" i="192"/>
  <c r="AA61" i="192"/>
  <c r="O32" i="192"/>
  <c r="AA33" i="192"/>
  <c r="AA48" i="192"/>
  <c r="O19" i="192"/>
  <c r="AA27" i="192"/>
  <c r="R32" i="192"/>
  <c r="R42" i="192"/>
  <c r="U49" i="192"/>
  <c r="O24" i="192"/>
  <c r="K63" i="192"/>
  <c r="L63" i="192" s="1"/>
  <c r="O21" i="192"/>
  <c r="O23" i="192"/>
  <c r="AA32" i="192"/>
  <c r="AG33" i="192"/>
  <c r="I43" i="192"/>
  <c r="O50" i="192"/>
  <c r="U53" i="192"/>
  <c r="AA23" i="191"/>
  <c r="AA27" i="191"/>
  <c r="L27" i="191"/>
  <c r="AD44" i="191"/>
  <c r="AD22" i="191"/>
  <c r="L25" i="191"/>
  <c r="U60" i="191"/>
  <c r="O19" i="191"/>
  <c r="O25" i="191"/>
  <c r="AD21" i="191"/>
  <c r="L24" i="191"/>
  <c r="I30" i="191"/>
  <c r="AA36" i="191"/>
  <c r="R46" i="191"/>
  <c r="I26" i="191"/>
  <c r="I19" i="191"/>
  <c r="L19" i="191"/>
  <c r="U20" i="191"/>
  <c r="AA21" i="191"/>
  <c r="AG22" i="191"/>
  <c r="I24" i="191"/>
  <c r="U26" i="191"/>
  <c r="O27" i="191"/>
  <c r="AG27" i="191"/>
  <c r="O36" i="191"/>
  <c r="AG45" i="191"/>
  <c r="L54" i="191"/>
  <c r="U19" i="191"/>
  <c r="AA20" i="191"/>
  <c r="AG21" i="191"/>
  <c r="I23" i="191"/>
  <c r="O24" i="191"/>
  <c r="U25" i="191"/>
  <c r="AA26" i="191"/>
  <c r="U30" i="191"/>
  <c r="I37" i="191"/>
  <c r="AA39" i="191"/>
  <c r="F47" i="191"/>
  <c r="I20" i="191"/>
  <c r="AA22" i="191"/>
  <c r="I25" i="191"/>
  <c r="AD27" i="191"/>
  <c r="AD20" i="191"/>
  <c r="L23" i="191"/>
  <c r="AD39" i="191"/>
  <c r="O48" i="191"/>
  <c r="AG20" i="191"/>
  <c r="I22" i="191"/>
  <c r="U24" i="191"/>
  <c r="AG26" i="191"/>
  <c r="O31" i="191"/>
  <c r="AD19" i="191"/>
  <c r="L22" i="191"/>
  <c r="AD25" i="191"/>
  <c r="AA31" i="191"/>
  <c r="U38" i="191"/>
  <c r="L42" i="191"/>
  <c r="U51" i="191"/>
  <c r="R61" i="191"/>
  <c r="I27" i="191"/>
  <c r="AD26" i="191"/>
  <c r="AG30" i="191"/>
  <c r="U37" i="191"/>
  <c r="AA19" i="191"/>
  <c r="O23" i="191"/>
  <c r="AA25" i="191"/>
  <c r="U27" i="191"/>
  <c r="AG49" i="191"/>
  <c r="AG19" i="191"/>
  <c r="I21" i="191"/>
  <c r="AA24" i="191"/>
  <c r="F27" i="191"/>
  <c r="X27" i="191"/>
  <c r="I32" i="191"/>
  <c r="F39" i="191"/>
  <c r="AG26" i="190"/>
  <c r="L39" i="190"/>
  <c r="AA59" i="190"/>
  <c r="AA57" i="190"/>
  <c r="AG61" i="190"/>
  <c r="L33" i="190"/>
  <c r="O39" i="190"/>
  <c r="I54" i="190"/>
  <c r="I60" i="190"/>
  <c r="I24" i="190"/>
  <c r="O54" i="190"/>
  <c r="I61" i="190"/>
  <c r="O61" i="190"/>
  <c r="AA21" i="190"/>
  <c r="O25" i="190"/>
  <c r="T63" i="190"/>
  <c r="U63" i="190" s="1"/>
  <c r="U27" i="190"/>
  <c r="X33" i="190"/>
  <c r="AA50" i="190"/>
  <c r="AG53" i="190"/>
  <c r="AA33" i="190"/>
  <c r="U44" i="190"/>
  <c r="AA52" i="190"/>
  <c r="U20" i="190"/>
  <c r="AA30" i="190"/>
  <c r="R39" i="190"/>
  <c r="AA44" i="190"/>
  <c r="U54" i="190"/>
  <c r="U48" i="190"/>
  <c r="U19" i="190"/>
  <c r="U33" i="190"/>
  <c r="AD20" i="190"/>
  <c r="AD22" i="190"/>
  <c r="AA24" i="190"/>
  <c r="I31" i="190"/>
  <c r="I36" i="190"/>
  <c r="AA54" i="190"/>
  <c r="U24" i="190"/>
  <c r="AG30" i="190"/>
  <c r="I21" i="190"/>
  <c r="AG22" i="190"/>
  <c r="AD24" i="190"/>
  <c r="N63" i="190"/>
  <c r="O63" i="190" s="1"/>
  <c r="I32" i="190"/>
  <c r="AG36" i="190"/>
  <c r="X39" i="190"/>
  <c r="AA31" i="190"/>
  <c r="U50" i="190"/>
  <c r="U43" i="190"/>
  <c r="AA20" i="190"/>
  <c r="U45" i="190"/>
  <c r="I23" i="190"/>
  <c r="F33" i="190"/>
  <c r="I37" i="190"/>
  <c r="AA39" i="190"/>
  <c r="AG47" i="190"/>
  <c r="I53" i="190"/>
  <c r="U23" i="190"/>
  <c r="U49" i="190"/>
  <c r="U26" i="190"/>
  <c r="U22" i="190"/>
  <c r="R27" i="190"/>
  <c r="I33" i="190"/>
  <c r="U37" i="190"/>
  <c r="AD39" i="190"/>
  <c r="I48" i="190"/>
  <c r="U53" i="190"/>
  <c r="AG54" i="190"/>
  <c r="F27" i="190"/>
  <c r="AG21" i="190"/>
  <c r="H63" i="190"/>
  <c r="I63" i="190" s="1"/>
  <c r="AA43" i="190"/>
  <c r="I58" i="190"/>
  <c r="X19" i="190"/>
  <c r="F22" i="190"/>
  <c r="I27" i="190"/>
  <c r="AA27" i="190"/>
  <c r="U31" i="190"/>
  <c r="AA37" i="190"/>
  <c r="AG43" i="190"/>
  <c r="O46" i="190"/>
  <c r="AA48" i="190"/>
  <c r="I51" i="190"/>
  <c r="U58" i="190"/>
  <c r="X20" i="190"/>
  <c r="O24" i="190"/>
  <c r="O31" i="190"/>
  <c r="AG50" i="190"/>
  <c r="AA19" i="190"/>
  <c r="AG20" i="190"/>
  <c r="I22" i="190"/>
  <c r="O23" i="190"/>
  <c r="AG25" i="190"/>
  <c r="AD33" i="190"/>
  <c r="AG37" i="190"/>
  <c r="I44" i="190"/>
  <c r="U46" i="190"/>
  <c r="AG48" i="190"/>
  <c r="U51" i="190"/>
  <c r="AG58" i="190"/>
  <c r="F23" i="190"/>
  <c r="X27" i="190"/>
  <c r="O37" i="190"/>
  <c r="AG45" i="190"/>
  <c r="O48" i="190"/>
  <c r="Z63" i="190"/>
  <c r="AA63" i="190" s="1"/>
  <c r="I46" i="190"/>
  <c r="F21" i="190"/>
  <c r="X24" i="190"/>
  <c r="I26" i="190"/>
  <c r="L27" i="190"/>
  <c r="AD27" i="190"/>
  <c r="AG31" i="190"/>
  <c r="I38" i="190"/>
  <c r="O44" i="190"/>
  <c r="AA46" i="190"/>
  <c r="I49" i="190"/>
  <c r="AG51" i="190"/>
  <c r="O59" i="190"/>
  <c r="O38" i="190"/>
  <c r="O52" i="190"/>
  <c r="O27" i="190"/>
  <c r="O32" i="190"/>
  <c r="O42" i="190"/>
  <c r="I20" i="190"/>
  <c r="O21" i="190"/>
  <c r="AA23" i="190"/>
  <c r="AG24" i="190"/>
  <c r="I30" i="190"/>
  <c r="U32" i="190"/>
  <c r="O36" i="190"/>
  <c r="AA38" i="190"/>
  <c r="U42" i="190"/>
  <c r="AG44" i="190"/>
  <c r="O47" i="190"/>
  <c r="AA49" i="190"/>
  <c r="U60" i="190"/>
  <c r="AF63" i="190"/>
  <c r="AG63" i="190" s="1"/>
  <c r="AG33" i="190"/>
  <c r="AG46" i="190"/>
  <c r="O26" i="190"/>
  <c r="AG27" i="190"/>
  <c r="F19" i="190"/>
  <c r="X22" i="190"/>
  <c r="F25" i="190"/>
  <c r="X26" i="190"/>
  <c r="O30" i="190"/>
  <c r="AA32" i="190"/>
  <c r="U36" i="190"/>
  <c r="AG38" i="190"/>
  <c r="U39" i="190"/>
  <c r="AA42" i="190"/>
  <c r="I45" i="190"/>
  <c r="U47" i="190"/>
  <c r="AG49" i="190"/>
  <c r="AG60" i="190"/>
  <c r="AA61" i="190"/>
  <c r="O33" i="190"/>
  <c r="O49" i="190"/>
  <c r="F20" i="190"/>
  <c r="X23" i="190"/>
  <c r="I19" i="190"/>
  <c r="O20" i="190"/>
  <c r="AA22" i="190"/>
  <c r="AG23" i="190"/>
  <c r="I25" i="190"/>
  <c r="AA26" i="190"/>
  <c r="U30" i="190"/>
  <c r="AG32" i="190"/>
  <c r="AA36" i="190"/>
  <c r="AG42" i="190"/>
  <c r="O45" i="190"/>
  <c r="AA47" i="190"/>
  <c r="I50" i="190"/>
  <c r="AG39" i="189"/>
  <c r="AG38" i="189"/>
  <c r="AG20" i="189"/>
  <c r="AG60" i="189"/>
  <c r="I19" i="189"/>
  <c r="U21" i="189"/>
  <c r="AG23" i="189"/>
  <c r="O33" i="189"/>
  <c r="I47" i="189"/>
  <c r="I61" i="189"/>
  <c r="AG43" i="189"/>
  <c r="I24" i="189"/>
  <c r="O61" i="189"/>
  <c r="AA48" i="189"/>
  <c r="AG21" i="189"/>
  <c r="I22" i="189"/>
  <c r="AG51" i="189"/>
  <c r="AG19" i="189"/>
  <c r="AA33" i="189"/>
  <c r="AA54" i="189"/>
  <c r="I20" i="189"/>
  <c r="AG20" i="188"/>
  <c r="O23" i="188"/>
  <c r="O26" i="188"/>
  <c r="O51" i="188"/>
  <c r="AG58" i="188"/>
  <c r="L22" i="188"/>
  <c r="AG24" i="188"/>
  <c r="AG31" i="188"/>
  <c r="O36" i="188"/>
  <c r="O53" i="188"/>
  <c r="AG19" i="188"/>
  <c r="O22" i="188"/>
  <c r="R27" i="188"/>
  <c r="O30" i="188"/>
  <c r="AG45" i="188"/>
  <c r="O59" i="188"/>
  <c r="L21" i="188"/>
  <c r="R22" i="188"/>
  <c r="T63" i="188"/>
  <c r="U63" i="188" s="1"/>
  <c r="R30" i="188"/>
  <c r="O32" i="188"/>
  <c r="AA36" i="188"/>
  <c r="X38" i="188"/>
  <c r="I42" i="188"/>
  <c r="I44" i="188"/>
  <c r="I46" i="188"/>
  <c r="F48" i="188"/>
  <c r="AG49" i="188"/>
  <c r="AA51" i="188"/>
  <c r="X53" i="188"/>
  <c r="O57" i="188"/>
  <c r="U59" i="188"/>
  <c r="K63" i="188"/>
  <c r="L63" i="188" s="1"/>
  <c r="AD52" i="188"/>
  <c r="L27" i="188"/>
  <c r="O47" i="188"/>
  <c r="O27" i="188"/>
  <c r="O21" i="188"/>
  <c r="O25" i="188"/>
  <c r="AG26" i="188"/>
  <c r="R32" i="188"/>
  <c r="AG36" i="188"/>
  <c r="AA38" i="188"/>
  <c r="O42" i="188"/>
  <c r="O44" i="188"/>
  <c r="O46" i="188"/>
  <c r="I48" i="188"/>
  <c r="F50" i="188"/>
  <c r="AG51" i="188"/>
  <c r="AA53" i="188"/>
  <c r="U57" i="188"/>
  <c r="AA59" i="188"/>
  <c r="L45" i="188"/>
  <c r="AD20" i="188"/>
  <c r="L23" i="188"/>
  <c r="L26" i="188"/>
  <c r="O49" i="188"/>
  <c r="AG27" i="188"/>
  <c r="AD19" i="188"/>
  <c r="L20" i="188"/>
  <c r="R21" i="188"/>
  <c r="AD23" i="188"/>
  <c r="R25" i="188"/>
  <c r="E63" i="188"/>
  <c r="F63" i="188" s="1"/>
  <c r="AA30" i="188"/>
  <c r="U32" i="188"/>
  <c r="F37" i="188"/>
  <c r="AG38" i="188"/>
  <c r="U42" i="188"/>
  <c r="U44" i="188"/>
  <c r="R46" i="188"/>
  <c r="O48" i="188"/>
  <c r="I50" i="188"/>
  <c r="I52" i="188"/>
  <c r="AA57" i="188"/>
  <c r="AD59" i="188"/>
  <c r="L31" i="188"/>
  <c r="AD27" i="188"/>
  <c r="AF63" i="188"/>
  <c r="AG63" i="188" s="1"/>
  <c r="AG47" i="188"/>
  <c r="O20" i="188"/>
  <c r="AG23" i="188"/>
  <c r="AD30" i="188"/>
  <c r="I37" i="188"/>
  <c r="AA42" i="188"/>
  <c r="U46" i="188"/>
  <c r="R48" i="188"/>
  <c r="O50" i="188"/>
  <c r="O52" i="188"/>
  <c r="AG57" i="188"/>
  <c r="AG59" i="188"/>
  <c r="L43" i="188"/>
  <c r="AG37" i="188"/>
  <c r="O45" i="188"/>
  <c r="L51" i="188"/>
  <c r="AG60" i="188"/>
  <c r="O38" i="188"/>
  <c r="AG43" i="188"/>
  <c r="L19" i="188"/>
  <c r="R20" i="188"/>
  <c r="AD22" i="188"/>
  <c r="H63" i="188"/>
  <c r="I63" i="188" s="1"/>
  <c r="Z63" i="188"/>
  <c r="AA63" i="188" s="1"/>
  <c r="AG30" i="188"/>
  <c r="AD32" i="188"/>
  <c r="O37" i="188"/>
  <c r="AG42" i="188"/>
  <c r="AD44" i="188"/>
  <c r="AA46" i="188"/>
  <c r="U48" i="188"/>
  <c r="U50" i="188"/>
  <c r="U52" i="188"/>
  <c r="I58" i="188"/>
  <c r="I60" i="188"/>
  <c r="F21" i="187"/>
  <c r="L24" i="187"/>
  <c r="AD25" i="187"/>
  <c r="AG43" i="187"/>
  <c r="I21" i="187"/>
  <c r="O24" i="187"/>
  <c r="AG25" i="187"/>
  <c r="O27" i="187"/>
  <c r="AG30" i="187"/>
  <c r="X33" i="187"/>
  <c r="AA44" i="187"/>
  <c r="F19" i="187"/>
  <c r="I51" i="187"/>
  <c r="I19" i="187"/>
  <c r="I27" i="187"/>
  <c r="AG27" i="187"/>
  <c r="I30" i="187"/>
  <c r="O39" i="187"/>
  <c r="AD19" i="187"/>
  <c r="R21" i="187"/>
  <c r="F23" i="187"/>
  <c r="O26" i="187"/>
  <c r="AD33" i="187"/>
  <c r="O46" i="187"/>
  <c r="AG23" i="187"/>
  <c r="AG19" i="187"/>
  <c r="I23" i="187"/>
  <c r="U26" i="187"/>
  <c r="U27" i="187"/>
  <c r="I32" i="187"/>
  <c r="AG33" i="187"/>
  <c r="U39" i="187"/>
  <c r="I47" i="187"/>
  <c r="O61" i="187"/>
  <c r="AD23" i="187"/>
  <c r="AG20" i="187"/>
  <c r="I24" i="187"/>
  <c r="AG22" i="187"/>
  <c r="I20" i="187"/>
  <c r="O23" i="187"/>
  <c r="AG24" i="187"/>
  <c r="U32" i="187"/>
  <c r="O36" i="187"/>
  <c r="AG47" i="187"/>
  <c r="AG38" i="187"/>
  <c r="AG51" i="187"/>
  <c r="I43" i="187"/>
  <c r="I39" i="187"/>
  <c r="O21" i="187"/>
  <c r="I26" i="187"/>
  <c r="O31" i="187"/>
  <c r="L20" i="187"/>
  <c r="F25" i="187"/>
  <c r="AA36" i="187"/>
  <c r="I33" i="181"/>
  <c r="AA20" i="181"/>
  <c r="F27" i="181"/>
  <c r="F31" i="181"/>
  <c r="AA33" i="181"/>
  <c r="U19" i="181"/>
  <c r="R22" i="181"/>
  <c r="X19" i="181"/>
  <c r="X22" i="181"/>
  <c r="X26" i="181"/>
  <c r="U54" i="181"/>
  <c r="AA61" i="181"/>
  <c r="X25" i="181"/>
  <c r="AA22" i="181"/>
  <c r="AA26" i="181"/>
  <c r="U30" i="181"/>
  <c r="L19" i="181"/>
  <c r="R19" i="181"/>
  <c r="X30" i="181"/>
  <c r="X33" i="181"/>
  <c r="AA39" i="181"/>
  <c r="AD26" i="181"/>
  <c r="AD25" i="181"/>
  <c r="AD22" i="181"/>
  <c r="AD23" i="181"/>
  <c r="AD27" i="181"/>
  <c r="I21" i="181"/>
  <c r="AG25" i="181"/>
  <c r="I47" i="181"/>
  <c r="O50" i="181"/>
  <c r="L33" i="181"/>
  <c r="O20" i="181"/>
  <c r="AG21" i="181"/>
  <c r="U23" i="181"/>
  <c r="I25" i="181"/>
  <c r="X27" i="181"/>
  <c r="R31" i="181"/>
  <c r="R36" i="181"/>
  <c r="AA57" i="181"/>
  <c r="AG19" i="181"/>
  <c r="R27" i="181"/>
  <c r="R23" i="181"/>
  <c r="O31" i="181"/>
  <c r="R20" i="181"/>
  <c r="X23" i="181"/>
  <c r="L25" i="181"/>
  <c r="O33" i="181"/>
  <c r="AG36" i="181"/>
  <c r="F54" i="181"/>
  <c r="O59" i="181"/>
  <c r="AG43" i="181"/>
  <c r="L27" i="181"/>
  <c r="L21" i="181"/>
  <c r="AG32" i="181"/>
  <c r="AG30" i="181"/>
  <c r="R26" i="181"/>
  <c r="L20" i="181"/>
  <c r="X20" i="181"/>
  <c r="L22" i="181"/>
  <c r="R33" i="181"/>
  <c r="AG60" i="181"/>
  <c r="L24" i="181"/>
  <c r="I30" i="181"/>
  <c r="L30" i="181"/>
  <c r="L26" i="181"/>
  <c r="I23" i="181"/>
  <c r="O26" i="181"/>
  <c r="AG51" i="181"/>
  <c r="L23" i="181"/>
  <c r="I19" i="181"/>
  <c r="O22" i="181"/>
  <c r="AG23" i="181"/>
  <c r="L45" i="186"/>
  <c r="AD21" i="186"/>
  <c r="L22" i="186"/>
  <c r="AG49" i="186"/>
  <c r="AD46" i="186"/>
  <c r="U27" i="186"/>
  <c r="O20" i="186"/>
  <c r="U21" i="186"/>
  <c r="AG23" i="186"/>
  <c r="U25" i="186"/>
  <c r="L31" i="186"/>
  <c r="I33" i="186"/>
  <c r="AA36" i="186"/>
  <c r="AA44" i="186"/>
  <c r="AG47" i="186"/>
  <c r="U51" i="186"/>
  <c r="AG58" i="186"/>
  <c r="R61" i="186"/>
  <c r="AG33" i="186"/>
  <c r="L54" i="186"/>
  <c r="U38" i="186"/>
  <c r="O50" i="186"/>
  <c r="E39" i="151"/>
  <c r="L19" i="186"/>
  <c r="AD22" i="186"/>
  <c r="O31" i="186"/>
  <c r="AG36" i="186"/>
  <c r="I45" i="186"/>
  <c r="O48" i="186"/>
  <c r="AG51" i="186"/>
  <c r="O59" i="186"/>
  <c r="AG31" i="186"/>
  <c r="O37" i="186"/>
  <c r="AG45" i="186"/>
  <c r="AG53" i="186"/>
  <c r="Q39" i="151"/>
  <c r="AD20" i="186"/>
  <c r="L23" i="186"/>
  <c r="O26" i="186"/>
  <c r="O27" i="186"/>
  <c r="AG27" i="186"/>
  <c r="U37" i="186"/>
  <c r="AD42" i="186"/>
  <c r="L49" i="186"/>
  <c r="AG60" i="186"/>
  <c r="AG20" i="186"/>
  <c r="O23" i="186"/>
  <c r="U26" i="186"/>
  <c r="I30" i="186"/>
  <c r="O32" i="186"/>
  <c r="AA33" i="186"/>
  <c r="AA37" i="186"/>
  <c r="I43" i="186"/>
  <c r="O46" i="186"/>
  <c r="U49" i="186"/>
  <c r="T39" i="151"/>
  <c r="L27" i="186"/>
  <c r="AD19" i="186"/>
  <c r="AG24" i="186"/>
  <c r="AG37" i="186"/>
  <c r="O22" i="186"/>
  <c r="O57" i="186"/>
  <c r="AG26" i="186"/>
  <c r="AG43" i="186"/>
  <c r="O21" i="186"/>
  <c r="U22" i="186"/>
  <c r="O25" i="186"/>
  <c r="AG30" i="186"/>
  <c r="AG32" i="186"/>
  <c r="O36" i="186"/>
  <c r="AG38" i="186"/>
  <c r="O44" i="186"/>
  <c r="U47" i="186"/>
  <c r="AA50" i="186"/>
  <c r="L39" i="186"/>
  <c r="AD27" i="186"/>
  <c r="O30" i="186"/>
  <c r="AG54" i="186"/>
  <c r="AG19" i="186"/>
  <c r="U30" i="186"/>
  <c r="L21" i="186"/>
  <c r="AD32" i="186"/>
  <c r="L20" i="186"/>
  <c r="AD23" i="186"/>
  <c r="U36" i="186"/>
  <c r="AG60" i="180"/>
  <c r="AD26" i="180"/>
  <c r="L21" i="180"/>
  <c r="L24" i="180"/>
  <c r="AD33" i="180"/>
  <c r="AD31" i="180"/>
  <c r="AG33" i="180"/>
  <c r="L61" i="180"/>
  <c r="L19" i="180"/>
  <c r="L22" i="180"/>
  <c r="L25" i="180"/>
  <c r="L37" i="180"/>
  <c r="AF39" i="170"/>
  <c r="AD20" i="180"/>
  <c r="L32" i="180"/>
  <c r="L38" i="180"/>
  <c r="R42" i="180"/>
  <c r="N39" i="151"/>
  <c r="AF39" i="151"/>
  <c r="AD23" i="180"/>
  <c r="AA39" i="180"/>
  <c r="AD21" i="180"/>
  <c r="AD24" i="180"/>
  <c r="AD36" i="180"/>
  <c r="AD19" i="180"/>
  <c r="L33" i="180"/>
  <c r="AD38" i="180"/>
  <c r="I33" i="180"/>
  <c r="O32" i="159"/>
  <c r="O50" i="159"/>
  <c r="F59" i="159"/>
  <c r="I19" i="159"/>
  <c r="U24" i="159"/>
  <c r="O39" i="159"/>
  <c r="F46" i="159"/>
  <c r="F23" i="159"/>
  <c r="F58" i="159"/>
  <c r="I23" i="159"/>
  <c r="L32" i="159"/>
  <c r="R52" i="159"/>
  <c r="O27" i="159"/>
  <c r="F20" i="159"/>
  <c r="O42" i="159"/>
  <c r="R51" i="159"/>
  <c r="O20" i="159"/>
  <c r="AA23" i="159"/>
  <c r="F26" i="159"/>
  <c r="R20" i="159"/>
  <c r="I26" i="159"/>
  <c r="I39" i="159"/>
  <c r="F43" i="159"/>
  <c r="U54" i="159"/>
  <c r="L23" i="159"/>
  <c r="O37" i="159"/>
  <c r="O23" i="159"/>
  <c r="F33" i="159"/>
  <c r="F24" i="159"/>
  <c r="L26" i="159"/>
  <c r="F44" i="159"/>
  <c r="F19" i="159"/>
  <c r="AA20" i="159"/>
  <c r="L24" i="159"/>
  <c r="R26" i="159"/>
  <c r="R33" i="159"/>
  <c r="F45" i="159"/>
  <c r="AA54" i="159"/>
  <c r="R61" i="159"/>
  <c r="Q39" i="156"/>
  <c r="N54" i="170"/>
  <c r="N61" i="170" s="1"/>
  <c r="W54" i="170"/>
  <c r="AF54" i="170"/>
  <c r="AF61" i="170" s="1"/>
  <c r="K54" i="170"/>
  <c r="K61" i="170" s="1"/>
  <c r="T54" i="170"/>
  <c r="AC54" i="170"/>
  <c r="K39" i="156"/>
  <c r="H54" i="170"/>
  <c r="H61" i="170" s="1"/>
  <c r="Q54" i="170"/>
  <c r="Z54" i="170"/>
  <c r="Q39" i="170"/>
  <c r="AC39" i="156"/>
  <c r="Z39" i="170"/>
  <c r="N39" i="170"/>
  <c r="H39" i="156"/>
  <c r="H39" i="170"/>
  <c r="M207" i="143"/>
  <c r="D233" i="143"/>
  <c r="M206" i="143"/>
  <c r="D232" i="143"/>
  <c r="F54" i="180"/>
  <c r="F36" i="180"/>
  <c r="F19" i="180"/>
  <c r="F25" i="180"/>
  <c r="F23" i="180"/>
  <c r="F22" i="180"/>
  <c r="F31" i="180"/>
  <c r="F33" i="180"/>
  <c r="F26" i="180"/>
  <c r="F21" i="180"/>
  <c r="F43" i="180"/>
  <c r="F24" i="180"/>
  <c r="F44" i="180"/>
  <c r="AC39" i="151"/>
  <c r="Z39" i="151"/>
  <c r="W39" i="151"/>
  <c r="K39" i="151"/>
  <c r="H39" i="151"/>
  <c r="N39" i="156"/>
  <c r="AC39" i="170"/>
  <c r="AF39" i="156"/>
  <c r="Z39" i="156"/>
  <c r="W39" i="156"/>
  <c r="F30" i="176"/>
  <c r="R30" i="176"/>
  <c r="AD30" i="176"/>
  <c r="L31" i="176"/>
  <c r="X31" i="176"/>
  <c r="F32" i="176"/>
  <c r="R32" i="176"/>
  <c r="AD32" i="176"/>
  <c r="L36" i="176"/>
  <c r="X36" i="176"/>
  <c r="F37" i="176"/>
  <c r="R37" i="176"/>
  <c r="AD37" i="176"/>
  <c r="L38" i="176"/>
  <c r="X38" i="176"/>
  <c r="F42" i="176"/>
  <c r="R42" i="176"/>
  <c r="AD42" i="176"/>
  <c r="L43" i="176"/>
  <c r="X43" i="176"/>
  <c r="F44" i="176"/>
  <c r="R44" i="176"/>
  <c r="AD44" i="176"/>
  <c r="L45" i="176"/>
  <c r="X45" i="176"/>
  <c r="F46" i="176"/>
  <c r="R46" i="176"/>
  <c r="AD46" i="176"/>
  <c r="L47" i="176"/>
  <c r="X47" i="176"/>
  <c r="F48" i="176"/>
  <c r="R48" i="176"/>
  <c r="AD48" i="176"/>
  <c r="L49" i="176"/>
  <c r="X49" i="176"/>
  <c r="F50" i="176"/>
  <c r="R50" i="176"/>
  <c r="AD50" i="176"/>
  <c r="L51" i="176"/>
  <c r="X51" i="176"/>
  <c r="F52" i="176"/>
  <c r="R52" i="176"/>
  <c r="AD52" i="176"/>
  <c r="L53" i="176"/>
  <c r="X53" i="176"/>
  <c r="F57" i="176"/>
  <c r="R57" i="176"/>
  <c r="AD57" i="176"/>
  <c r="L58" i="176"/>
  <c r="X58" i="176"/>
  <c r="F59" i="176"/>
  <c r="R59" i="176"/>
  <c r="AD59" i="176"/>
  <c r="L60" i="176"/>
  <c r="X60" i="176"/>
  <c r="E63" i="176"/>
  <c r="F63" i="176" s="1"/>
  <c r="K63" i="176"/>
  <c r="L63" i="176" s="1"/>
  <c r="Q63" i="176"/>
  <c r="R63" i="176" s="1"/>
  <c r="W63" i="176"/>
  <c r="X63" i="176" s="1"/>
  <c r="AC63" i="176"/>
  <c r="AD63" i="176" s="1"/>
  <c r="L30" i="176"/>
  <c r="X30" i="176"/>
  <c r="F31" i="176"/>
  <c r="R31" i="176"/>
  <c r="AD31" i="176"/>
  <c r="L32" i="176"/>
  <c r="X32" i="176"/>
  <c r="F36" i="176"/>
  <c r="R36" i="176"/>
  <c r="AD36" i="176"/>
  <c r="L37" i="176"/>
  <c r="X37" i="176"/>
  <c r="F38" i="176"/>
  <c r="R38" i="176"/>
  <c r="AD38" i="176"/>
  <c r="L42" i="176"/>
  <c r="X42" i="176"/>
  <c r="F43" i="176"/>
  <c r="R43" i="176"/>
  <c r="AD43" i="176"/>
  <c r="L44" i="176"/>
  <c r="X44" i="176"/>
  <c r="F45" i="176"/>
  <c r="R45" i="176"/>
  <c r="AD45" i="176"/>
  <c r="L46" i="176"/>
  <c r="X46" i="176"/>
  <c r="F47" i="176"/>
  <c r="R47" i="176"/>
  <c r="AD47" i="176"/>
  <c r="L48" i="176"/>
  <c r="X48" i="176"/>
  <c r="F49" i="176"/>
  <c r="R49" i="176"/>
  <c r="AD49" i="176"/>
  <c r="L50" i="176"/>
  <c r="X50" i="176"/>
  <c r="F51" i="176"/>
  <c r="R51" i="176"/>
  <c r="AD51" i="176"/>
  <c r="L52" i="176"/>
  <c r="X52" i="176"/>
  <c r="F53" i="176"/>
  <c r="R53" i="176"/>
  <c r="AD53" i="176"/>
  <c r="L57" i="176"/>
  <c r="X57" i="176"/>
  <c r="F58" i="176"/>
  <c r="R58" i="176"/>
  <c r="AD58" i="176"/>
  <c r="L59" i="176"/>
  <c r="X59" i="176"/>
  <c r="F60" i="176"/>
  <c r="R60" i="176"/>
  <c r="AD60" i="176"/>
  <c r="X19" i="171"/>
  <c r="F20" i="171"/>
  <c r="R20" i="171"/>
  <c r="AD20" i="171"/>
  <c r="X21" i="171"/>
  <c r="F22" i="171"/>
  <c r="R22" i="171"/>
  <c r="AD22" i="171"/>
  <c r="X23" i="171"/>
  <c r="F24" i="171"/>
  <c r="R24" i="171"/>
  <c r="AD24" i="171"/>
  <c r="AD25" i="171"/>
  <c r="O26" i="171"/>
  <c r="AD26" i="171"/>
  <c r="K63" i="171"/>
  <c r="L63" i="171" s="1"/>
  <c r="L60" i="171"/>
  <c r="L59" i="171"/>
  <c r="L47" i="171"/>
  <c r="L46" i="171"/>
  <c r="L38" i="171"/>
  <c r="R27" i="171"/>
  <c r="AA60" i="171"/>
  <c r="AA58" i="171"/>
  <c r="AA53" i="171"/>
  <c r="AA51" i="171"/>
  <c r="AA49" i="171"/>
  <c r="AA47" i="171"/>
  <c r="AA45" i="171"/>
  <c r="AA43" i="171"/>
  <c r="AA38" i="171"/>
  <c r="AA59" i="171"/>
  <c r="AA46" i="171"/>
  <c r="AA37" i="171"/>
  <c r="AA32" i="171"/>
  <c r="AA30" i="171"/>
  <c r="AA27" i="171"/>
  <c r="AA25" i="171"/>
  <c r="F30" i="171"/>
  <c r="U30" i="171"/>
  <c r="F31" i="171"/>
  <c r="X31" i="171"/>
  <c r="I32" i="171"/>
  <c r="X32" i="171"/>
  <c r="X33" i="171"/>
  <c r="O36" i="171"/>
  <c r="AD36" i="171"/>
  <c r="R37" i="171"/>
  <c r="F38" i="171"/>
  <c r="X38" i="171"/>
  <c r="L39" i="171"/>
  <c r="AA39" i="171"/>
  <c r="L42" i="171"/>
  <c r="AD42" i="171"/>
  <c r="X43" i="171"/>
  <c r="O44" i="171"/>
  <c r="F45" i="171"/>
  <c r="AD45" i="171"/>
  <c r="R46" i="171"/>
  <c r="I47" i="171"/>
  <c r="AG47" i="171"/>
  <c r="X48" i="171"/>
  <c r="L49" i="171"/>
  <c r="F50" i="171"/>
  <c r="AA50" i="171"/>
  <c r="R51" i="171"/>
  <c r="L52" i="171"/>
  <c r="AD52" i="171"/>
  <c r="I53" i="171"/>
  <c r="AD53" i="171"/>
  <c r="AD54" i="171"/>
  <c r="O57" i="171"/>
  <c r="R59" i="171"/>
  <c r="AG60" i="171"/>
  <c r="AD61" i="171"/>
  <c r="AF63" i="171"/>
  <c r="AG63" i="171" s="1"/>
  <c r="I59" i="171"/>
  <c r="I57" i="171"/>
  <c r="I52" i="171"/>
  <c r="I50" i="171"/>
  <c r="I48" i="171"/>
  <c r="I46" i="171"/>
  <c r="I44" i="171"/>
  <c r="I42" i="171"/>
  <c r="I58" i="171"/>
  <c r="I45" i="171"/>
  <c r="I36" i="171"/>
  <c r="I31" i="171"/>
  <c r="I27" i="171"/>
  <c r="I26" i="171"/>
  <c r="AG30" i="171"/>
  <c r="R31" i="171"/>
  <c r="R48" i="171"/>
  <c r="I49" i="171"/>
  <c r="Q63" i="171"/>
  <c r="R63" i="171" s="1"/>
  <c r="I20" i="171"/>
  <c r="AG20" i="171"/>
  <c r="I22" i="171"/>
  <c r="AG22" i="171"/>
  <c r="I24" i="171"/>
  <c r="AG24" i="171"/>
  <c r="R25" i="171"/>
  <c r="AG25" i="171"/>
  <c r="R26" i="171"/>
  <c r="F57" i="171"/>
  <c r="F52" i="171"/>
  <c r="F51" i="171"/>
  <c r="F44" i="171"/>
  <c r="F43" i="171"/>
  <c r="U59" i="171"/>
  <c r="U57" i="171"/>
  <c r="U52" i="171"/>
  <c r="U50" i="171"/>
  <c r="U48" i="171"/>
  <c r="U46" i="171"/>
  <c r="U44" i="171"/>
  <c r="U42" i="171"/>
  <c r="T63" i="171"/>
  <c r="U63" i="171" s="1"/>
  <c r="U51" i="171"/>
  <c r="U43" i="171"/>
  <c r="U36" i="171"/>
  <c r="U31" i="171"/>
  <c r="U27" i="171"/>
  <c r="U26" i="171"/>
  <c r="AD60" i="171"/>
  <c r="AD48" i="171"/>
  <c r="AD47" i="171"/>
  <c r="AD38" i="171"/>
  <c r="I30" i="171"/>
  <c r="X30" i="171"/>
  <c r="AD32" i="171"/>
  <c r="I33" i="171"/>
  <c r="R33" i="171"/>
  <c r="AG33" i="171"/>
  <c r="R36" i="171"/>
  <c r="F37" i="171"/>
  <c r="U37" i="171"/>
  <c r="I38" i="171"/>
  <c r="AG38" i="171"/>
  <c r="U39" i="171"/>
  <c r="AD39" i="171"/>
  <c r="O42" i="171"/>
  <c r="I43" i="171"/>
  <c r="AD43" i="171"/>
  <c r="R44" i="171"/>
  <c r="AG45" i="171"/>
  <c r="X46" i="171"/>
  <c r="R47" i="171"/>
  <c r="F48" i="171"/>
  <c r="U49" i="171"/>
  <c r="AD50" i="171"/>
  <c r="X51" i="171"/>
  <c r="O52" i="171"/>
  <c r="F54" i="171"/>
  <c r="U54" i="171"/>
  <c r="R57" i="171"/>
  <c r="X59" i="171"/>
  <c r="R60" i="171"/>
  <c r="F61" i="171"/>
  <c r="O61" i="171"/>
  <c r="X61" i="171"/>
  <c r="AG61" i="171"/>
  <c r="R53" i="171"/>
  <c r="R50" i="171"/>
  <c r="R49" i="171"/>
  <c r="R42" i="171"/>
  <c r="AG59" i="171"/>
  <c r="AG57" i="171"/>
  <c r="AG52" i="171"/>
  <c r="AG50" i="171"/>
  <c r="AG48" i="171"/>
  <c r="AG46" i="171"/>
  <c r="AG44" i="171"/>
  <c r="AG42" i="171"/>
  <c r="AG37" i="171"/>
  <c r="AG53" i="171"/>
  <c r="AG49" i="171"/>
  <c r="AG36" i="171"/>
  <c r="AG31" i="171"/>
  <c r="AG27" i="171"/>
  <c r="AG26" i="171"/>
  <c r="R30" i="171"/>
  <c r="I39" i="171"/>
  <c r="R43" i="171"/>
  <c r="AG51" i="171"/>
  <c r="I54" i="171"/>
  <c r="R54" i="171"/>
  <c r="H63" i="171"/>
  <c r="I63" i="171" s="1"/>
  <c r="AC63" i="171"/>
  <c r="AD63" i="171" s="1"/>
  <c r="R19" i="171"/>
  <c r="R21" i="171"/>
  <c r="R23" i="171"/>
  <c r="F26" i="171"/>
  <c r="F27" i="171"/>
  <c r="O60" i="171"/>
  <c r="O58" i="171"/>
  <c r="O53" i="171"/>
  <c r="O51" i="171"/>
  <c r="O49" i="171"/>
  <c r="O47" i="171"/>
  <c r="O45" i="171"/>
  <c r="O43" i="171"/>
  <c r="O38" i="171"/>
  <c r="O48" i="171"/>
  <c r="O37" i="171"/>
  <c r="O32" i="171"/>
  <c r="O30" i="171"/>
  <c r="O27" i="171"/>
  <c r="O25" i="171"/>
  <c r="X58" i="171"/>
  <c r="X57" i="171"/>
  <c r="X52" i="171"/>
  <c r="X45" i="171"/>
  <c r="X44" i="171"/>
  <c r="AD27" i="171"/>
  <c r="AD30" i="171"/>
  <c r="O31" i="171"/>
  <c r="AD31" i="171"/>
  <c r="R32" i="171"/>
  <c r="AG32" i="171"/>
  <c r="AA33" i="171"/>
  <c r="F36" i="171"/>
  <c r="X36" i="171"/>
  <c r="I37" i="171"/>
  <c r="X37" i="171"/>
  <c r="R38" i="171"/>
  <c r="F39" i="171"/>
  <c r="X39" i="171"/>
  <c r="AG39" i="171"/>
  <c r="X42" i="171"/>
  <c r="AG43" i="171"/>
  <c r="R45" i="171"/>
  <c r="F46" i="171"/>
  <c r="AD46" i="171"/>
  <c r="U47" i="171"/>
  <c r="F49" i="171"/>
  <c r="X49" i="171"/>
  <c r="O50" i="171"/>
  <c r="I51" i="171"/>
  <c r="AD51" i="171"/>
  <c r="R52" i="171"/>
  <c r="U53" i="171"/>
  <c r="X54" i="171"/>
  <c r="R58" i="171"/>
  <c r="F59" i="171"/>
  <c r="AD59" i="171"/>
  <c r="U60" i="171"/>
  <c r="I61" i="171"/>
  <c r="E63" i="171"/>
  <c r="F63" i="171" s="1"/>
  <c r="R39" i="171"/>
  <c r="L54" i="171"/>
  <c r="R61" i="171"/>
  <c r="F60" i="175"/>
  <c r="F58" i="175"/>
  <c r="F53" i="175"/>
  <c r="F51" i="175"/>
  <c r="F49" i="175"/>
  <c r="F47" i="175"/>
  <c r="F45" i="175"/>
  <c r="F43" i="175"/>
  <c r="F38" i="175"/>
  <c r="F36" i="175"/>
  <c r="F39" i="175"/>
  <c r="E63" i="175"/>
  <c r="F63" i="175" s="1"/>
  <c r="F59" i="175"/>
  <c r="F57" i="175"/>
  <c r="F52" i="175"/>
  <c r="F50" i="175"/>
  <c r="F48" i="175"/>
  <c r="F46" i="175"/>
  <c r="F44" i="175"/>
  <c r="F42" i="175"/>
  <c r="F37" i="175"/>
  <c r="X59" i="175"/>
  <c r="X57" i="175"/>
  <c r="X52" i="175"/>
  <c r="X50" i="175"/>
  <c r="X48" i="175"/>
  <c r="X46" i="175"/>
  <c r="X44" i="175"/>
  <c r="X42" i="175"/>
  <c r="X37" i="175"/>
  <c r="X39" i="175"/>
  <c r="W63" i="175"/>
  <c r="X63" i="175" s="1"/>
  <c r="X60" i="175"/>
  <c r="X58" i="175"/>
  <c r="X53" i="175"/>
  <c r="X51" i="175"/>
  <c r="X49" i="175"/>
  <c r="X47" i="175"/>
  <c r="X45" i="175"/>
  <c r="X43" i="175"/>
  <c r="X38" i="175"/>
  <c r="X36" i="175"/>
  <c r="R30" i="175"/>
  <c r="X31" i="175"/>
  <c r="R32" i="175"/>
  <c r="L54" i="175"/>
  <c r="R61" i="175"/>
  <c r="F27" i="175"/>
  <c r="R27" i="175"/>
  <c r="X27" i="175"/>
  <c r="U45" i="175"/>
  <c r="I47" i="175"/>
  <c r="AA48" i="175"/>
  <c r="O50" i="175"/>
  <c r="AG51" i="175"/>
  <c r="F54" i="175"/>
  <c r="U54" i="175"/>
  <c r="AD54" i="175"/>
  <c r="AA57" i="175"/>
  <c r="AG60" i="175"/>
  <c r="L61" i="175"/>
  <c r="L59" i="175"/>
  <c r="L57" i="175"/>
  <c r="L52" i="175"/>
  <c r="L50" i="175"/>
  <c r="L48" i="175"/>
  <c r="L46" i="175"/>
  <c r="L44" i="175"/>
  <c r="L42" i="175"/>
  <c r="L37" i="175"/>
  <c r="L39" i="175"/>
  <c r="K63" i="175"/>
  <c r="L63" i="175" s="1"/>
  <c r="L60" i="175"/>
  <c r="L58" i="175"/>
  <c r="L53" i="175"/>
  <c r="L51" i="175"/>
  <c r="L49" i="175"/>
  <c r="L47" i="175"/>
  <c r="L45" i="175"/>
  <c r="L43" i="175"/>
  <c r="L38" i="175"/>
  <c r="L36" i="175"/>
  <c r="AD60" i="175"/>
  <c r="AD58" i="175"/>
  <c r="AD53" i="175"/>
  <c r="AD51" i="175"/>
  <c r="AD49" i="175"/>
  <c r="AD47" i="175"/>
  <c r="AD45" i="175"/>
  <c r="AD43" i="175"/>
  <c r="AD38" i="175"/>
  <c r="AD36" i="175"/>
  <c r="AD39" i="175"/>
  <c r="AC63" i="175"/>
  <c r="AD63" i="175" s="1"/>
  <c r="AD59" i="175"/>
  <c r="AD57" i="175"/>
  <c r="AD52" i="175"/>
  <c r="AD50" i="175"/>
  <c r="AD48" i="175"/>
  <c r="AD46" i="175"/>
  <c r="AD44" i="175"/>
  <c r="AD42" i="175"/>
  <c r="AD37" i="175"/>
  <c r="AD30" i="175"/>
  <c r="F32" i="175"/>
  <c r="L19" i="175"/>
  <c r="X19" i="175"/>
  <c r="F20" i="175"/>
  <c r="R20" i="175"/>
  <c r="AD20" i="175"/>
  <c r="L21" i="175"/>
  <c r="X21" i="175"/>
  <c r="F22" i="175"/>
  <c r="R22" i="175"/>
  <c r="AD22" i="175"/>
  <c r="L23" i="175"/>
  <c r="X23" i="175"/>
  <c r="F24" i="175"/>
  <c r="R24" i="175"/>
  <c r="AD24" i="175"/>
  <c r="L25" i="175"/>
  <c r="X25" i="175"/>
  <c r="F26" i="175"/>
  <c r="R26" i="175"/>
  <c r="AD26" i="175"/>
  <c r="H63" i="175"/>
  <c r="I63" i="175" s="1"/>
  <c r="I59" i="175"/>
  <c r="I57" i="175"/>
  <c r="I52" i="175"/>
  <c r="I50" i="175"/>
  <c r="I48" i="175"/>
  <c r="I46" i="175"/>
  <c r="I44" i="175"/>
  <c r="I42" i="175"/>
  <c r="N63" i="175"/>
  <c r="O63" i="175" s="1"/>
  <c r="O60" i="175"/>
  <c r="O58" i="175"/>
  <c r="O53" i="175"/>
  <c r="O51" i="175"/>
  <c r="O49" i="175"/>
  <c r="O47" i="175"/>
  <c r="O45" i="175"/>
  <c r="O43" i="175"/>
  <c r="O38" i="175"/>
  <c r="T63" i="175"/>
  <c r="U63" i="175" s="1"/>
  <c r="U59" i="175"/>
  <c r="U57" i="175"/>
  <c r="U52" i="175"/>
  <c r="U50" i="175"/>
  <c r="U48" i="175"/>
  <c r="U46" i="175"/>
  <c r="U44" i="175"/>
  <c r="U42" i="175"/>
  <c r="Z63" i="175"/>
  <c r="AA63" i="175" s="1"/>
  <c r="AA60" i="175"/>
  <c r="AA58" i="175"/>
  <c r="AA53" i="175"/>
  <c r="AA51" i="175"/>
  <c r="AA49" i="175"/>
  <c r="AA47" i="175"/>
  <c r="AA45" i="175"/>
  <c r="AA43" i="175"/>
  <c r="AA38" i="175"/>
  <c r="AF63" i="175"/>
  <c r="AG63" i="175" s="1"/>
  <c r="AG59" i="175"/>
  <c r="AG57" i="175"/>
  <c r="AG52" i="175"/>
  <c r="AG50" i="175"/>
  <c r="AG48" i="175"/>
  <c r="AG46" i="175"/>
  <c r="AG44" i="175"/>
  <c r="AG42" i="175"/>
  <c r="AG37" i="175"/>
  <c r="L30" i="175"/>
  <c r="X30" i="175"/>
  <c r="F31" i="175"/>
  <c r="AD31" i="175"/>
  <c r="L32" i="175"/>
  <c r="X32" i="175"/>
  <c r="I36" i="175"/>
  <c r="AG36" i="175"/>
  <c r="AA37" i="175"/>
  <c r="U39" i="175"/>
  <c r="AA42" i="175"/>
  <c r="O44" i="175"/>
  <c r="AG45" i="175"/>
  <c r="U47" i="175"/>
  <c r="I49" i="175"/>
  <c r="AA50" i="175"/>
  <c r="O52" i="175"/>
  <c r="I53" i="175"/>
  <c r="O54" i="175"/>
  <c r="X54" i="175"/>
  <c r="I58" i="175"/>
  <c r="AA59" i="175"/>
  <c r="F61" i="175"/>
  <c r="U61" i="175"/>
  <c r="AD61" i="175"/>
  <c r="R60" i="175"/>
  <c r="R58" i="175"/>
  <c r="R53" i="175"/>
  <c r="R51" i="175"/>
  <c r="R49" i="175"/>
  <c r="R47" i="175"/>
  <c r="R45" i="175"/>
  <c r="R43" i="175"/>
  <c r="R38" i="175"/>
  <c r="R36" i="175"/>
  <c r="R39" i="175"/>
  <c r="Q63" i="175"/>
  <c r="R63" i="175" s="1"/>
  <c r="R59" i="175"/>
  <c r="R57" i="175"/>
  <c r="R52" i="175"/>
  <c r="R50" i="175"/>
  <c r="R48" i="175"/>
  <c r="R46" i="175"/>
  <c r="R44" i="175"/>
  <c r="R42" i="175"/>
  <c r="R37" i="175"/>
  <c r="F30" i="175"/>
  <c r="L31" i="175"/>
  <c r="AD32" i="175"/>
  <c r="I27" i="175"/>
  <c r="O27" i="175"/>
  <c r="U27" i="175"/>
  <c r="AA27" i="175"/>
  <c r="AG27" i="175"/>
  <c r="O30" i="175"/>
  <c r="AA30" i="175"/>
  <c r="I31" i="175"/>
  <c r="U31" i="175"/>
  <c r="AG31" i="175"/>
  <c r="O32" i="175"/>
  <c r="AA32" i="175"/>
  <c r="AD33" i="175"/>
  <c r="O36" i="175"/>
  <c r="I37" i="175"/>
  <c r="I38" i="175"/>
  <c r="O39" i="175"/>
  <c r="I43" i="175"/>
  <c r="AA44" i="175"/>
  <c r="O46" i="175"/>
  <c r="AG47" i="175"/>
  <c r="U49" i="175"/>
  <c r="I51" i="175"/>
  <c r="AA52" i="175"/>
  <c r="U53" i="175"/>
  <c r="I54" i="175"/>
  <c r="R54" i="175"/>
  <c r="AG54" i="175"/>
  <c r="U58" i="175"/>
  <c r="I60" i="175"/>
  <c r="O61" i="175"/>
  <c r="X61" i="175"/>
  <c r="N63" i="184"/>
  <c r="O63" i="184" s="1"/>
  <c r="O60" i="184"/>
  <c r="O58" i="184"/>
  <c r="O53" i="184"/>
  <c r="O51" i="184"/>
  <c r="O49" i="184"/>
  <c r="O47" i="184"/>
  <c r="O45" i="184"/>
  <c r="O43" i="184"/>
  <c r="O38" i="184"/>
  <c r="O61" i="184"/>
  <c r="O46" i="184"/>
  <c r="O44" i="184"/>
  <c r="O36" i="184"/>
  <c r="O31" i="184"/>
  <c r="O26" i="184"/>
  <c r="O24" i="184"/>
  <c r="O22" i="184"/>
  <c r="O20" i="184"/>
  <c r="O54" i="184"/>
  <c r="O52" i="184"/>
  <c r="O59" i="184"/>
  <c r="O50" i="184"/>
  <c r="O37" i="184"/>
  <c r="O32" i="184"/>
  <c r="O30" i="184"/>
  <c r="O27" i="184"/>
  <c r="O25" i="184"/>
  <c r="O23" i="184"/>
  <c r="O21" i="184"/>
  <c r="O19" i="184"/>
  <c r="O57" i="184"/>
  <c r="Z63" i="184"/>
  <c r="AA63" i="184" s="1"/>
  <c r="AA60" i="184"/>
  <c r="AA58" i="184"/>
  <c r="AA53" i="184"/>
  <c r="AA51" i="184"/>
  <c r="AA49" i="184"/>
  <c r="AA47" i="184"/>
  <c r="AA45" i="184"/>
  <c r="AA43" i="184"/>
  <c r="AA38" i="184"/>
  <c r="AA52" i="184"/>
  <c r="AA42" i="184"/>
  <c r="AA36" i="184"/>
  <c r="AA31" i="184"/>
  <c r="AA26" i="184"/>
  <c r="AA24" i="184"/>
  <c r="AA22" i="184"/>
  <c r="AA20" i="184"/>
  <c r="AA54" i="184"/>
  <c r="AA59" i="184"/>
  <c r="AA50" i="184"/>
  <c r="AA61" i="184"/>
  <c r="AA57" i="184"/>
  <c r="AA48" i="184"/>
  <c r="AA44" i="184"/>
  <c r="AA37" i="184"/>
  <c r="AA32" i="184"/>
  <c r="AA30" i="184"/>
  <c r="AA27" i="184"/>
  <c r="AA25" i="184"/>
  <c r="AA23" i="184"/>
  <c r="AA21" i="184"/>
  <c r="AA19" i="184"/>
  <c r="I39" i="184"/>
  <c r="AA46" i="184"/>
  <c r="O33" i="184"/>
  <c r="AA33" i="184"/>
  <c r="U39" i="184"/>
  <c r="AG39" i="184"/>
  <c r="O48" i="184"/>
  <c r="H63" i="184"/>
  <c r="I63" i="184" s="1"/>
  <c r="I59" i="184"/>
  <c r="I57" i="184"/>
  <c r="I52" i="184"/>
  <c r="I50" i="184"/>
  <c r="I48" i="184"/>
  <c r="I46" i="184"/>
  <c r="I44" i="184"/>
  <c r="I42" i="184"/>
  <c r="I60" i="184"/>
  <c r="I54" i="184"/>
  <c r="I51" i="184"/>
  <c r="I45" i="184"/>
  <c r="I37" i="184"/>
  <c r="I32" i="184"/>
  <c r="I30" i="184"/>
  <c r="I25" i="184"/>
  <c r="I23" i="184"/>
  <c r="I21" i="184"/>
  <c r="I19" i="184"/>
  <c r="I61" i="184"/>
  <c r="I58" i="184"/>
  <c r="I53" i="184"/>
  <c r="I49" i="184"/>
  <c r="I43" i="184"/>
  <c r="I47" i="184"/>
  <c r="I36" i="184"/>
  <c r="I31" i="184"/>
  <c r="I27" i="184"/>
  <c r="I26" i="184"/>
  <c r="I24" i="184"/>
  <c r="I22" i="184"/>
  <c r="I20" i="184"/>
  <c r="T63" i="184"/>
  <c r="U63" i="184" s="1"/>
  <c r="U59" i="184"/>
  <c r="U57" i="184"/>
  <c r="U52" i="184"/>
  <c r="U50" i="184"/>
  <c r="U48" i="184"/>
  <c r="U46" i="184"/>
  <c r="U44" i="184"/>
  <c r="U42" i="184"/>
  <c r="U58" i="184"/>
  <c r="U53" i="184"/>
  <c r="U49" i="184"/>
  <c r="U38" i="184"/>
  <c r="U37" i="184"/>
  <c r="U32" i="184"/>
  <c r="U30" i="184"/>
  <c r="U25" i="184"/>
  <c r="U23" i="184"/>
  <c r="U21" i="184"/>
  <c r="U19" i="184"/>
  <c r="U60" i="184"/>
  <c r="U61" i="184"/>
  <c r="U47" i="184"/>
  <c r="U54" i="184"/>
  <c r="U45" i="184"/>
  <c r="U43" i="184"/>
  <c r="U36" i="184"/>
  <c r="U31" i="184"/>
  <c r="U27" i="184"/>
  <c r="U26" i="184"/>
  <c r="U24" i="184"/>
  <c r="U22" i="184"/>
  <c r="U20" i="184"/>
  <c r="AF63" i="184"/>
  <c r="AG63" i="184" s="1"/>
  <c r="AG59" i="184"/>
  <c r="AG57" i="184"/>
  <c r="AG52" i="184"/>
  <c r="AG50" i="184"/>
  <c r="AG48" i="184"/>
  <c r="AG46" i="184"/>
  <c r="AG44" i="184"/>
  <c r="AG42" i="184"/>
  <c r="AG37" i="184"/>
  <c r="AG54" i="184"/>
  <c r="AG47" i="184"/>
  <c r="AG32" i="184"/>
  <c r="AG30" i="184"/>
  <c r="AG25" i="184"/>
  <c r="AG23" i="184"/>
  <c r="AG21" i="184"/>
  <c r="AG19" i="184"/>
  <c r="AG45" i="184"/>
  <c r="AG38" i="184"/>
  <c r="AG58" i="184"/>
  <c r="AG60" i="184"/>
  <c r="AG51" i="184"/>
  <c r="AG36" i="184"/>
  <c r="AG31" i="184"/>
  <c r="AG27" i="184"/>
  <c r="AG26" i="184"/>
  <c r="AG24" i="184"/>
  <c r="AG22" i="184"/>
  <c r="AG20" i="184"/>
  <c r="AG61" i="184"/>
  <c r="O42" i="184"/>
  <c r="AG49" i="184"/>
  <c r="R39" i="184"/>
  <c r="F43" i="184"/>
  <c r="F54" i="184"/>
  <c r="AD54" i="184"/>
  <c r="L61" i="184"/>
  <c r="F60" i="184"/>
  <c r="F58" i="184"/>
  <c r="F53" i="184"/>
  <c r="F51" i="184"/>
  <c r="F49" i="184"/>
  <c r="F47" i="184"/>
  <c r="E63" i="184"/>
  <c r="F63" i="184" s="1"/>
  <c r="F59" i="184"/>
  <c r="F57" i="184"/>
  <c r="F52" i="184"/>
  <c r="F50" i="184"/>
  <c r="F48" i="184"/>
  <c r="F46" i="184"/>
  <c r="L59" i="184"/>
  <c r="L57" i="184"/>
  <c r="L52" i="184"/>
  <c r="L50" i="184"/>
  <c r="L48" i="184"/>
  <c r="L46" i="184"/>
  <c r="K63" i="184"/>
  <c r="L63" i="184" s="1"/>
  <c r="L60" i="184"/>
  <c r="L58" i="184"/>
  <c r="L53" i="184"/>
  <c r="L51" i="184"/>
  <c r="L49" i="184"/>
  <c r="L47" i="184"/>
  <c r="L45" i="184"/>
  <c r="R60" i="184"/>
  <c r="R58" i="184"/>
  <c r="R53" i="184"/>
  <c r="R51" i="184"/>
  <c r="R49" i="184"/>
  <c r="R47" i="184"/>
  <c r="Q63" i="184"/>
  <c r="R63" i="184" s="1"/>
  <c r="R59" i="184"/>
  <c r="R57" i="184"/>
  <c r="R52" i="184"/>
  <c r="R50" i="184"/>
  <c r="R48" i="184"/>
  <c r="R46" i="184"/>
  <c r="R44" i="184"/>
  <c r="X59" i="184"/>
  <c r="X57" i="184"/>
  <c r="X52" i="184"/>
  <c r="X50" i="184"/>
  <c r="X48" i="184"/>
  <c r="X46" i="184"/>
  <c r="W63" i="184"/>
  <c r="X63" i="184" s="1"/>
  <c r="X60" i="184"/>
  <c r="X58" i="184"/>
  <c r="X53" i="184"/>
  <c r="X51" i="184"/>
  <c r="X49" i="184"/>
  <c r="X47" i="184"/>
  <c r="X45" i="184"/>
  <c r="AD60" i="184"/>
  <c r="AD58" i="184"/>
  <c r="AD53" i="184"/>
  <c r="AD51" i="184"/>
  <c r="AD49" i="184"/>
  <c r="AD47" i="184"/>
  <c r="AD45" i="184"/>
  <c r="AC63" i="184"/>
  <c r="AD63" i="184" s="1"/>
  <c r="AD59" i="184"/>
  <c r="AD57" i="184"/>
  <c r="AD52" i="184"/>
  <c r="AD50" i="184"/>
  <c r="AD48" i="184"/>
  <c r="AD46" i="184"/>
  <c r="AD44" i="184"/>
  <c r="F30" i="184"/>
  <c r="R30" i="184"/>
  <c r="AD30" i="184"/>
  <c r="L31" i="184"/>
  <c r="X31" i="184"/>
  <c r="F32" i="184"/>
  <c r="R32" i="184"/>
  <c r="AD32" i="184"/>
  <c r="L36" i="184"/>
  <c r="X36" i="184"/>
  <c r="F37" i="184"/>
  <c r="R37" i="184"/>
  <c r="AD37" i="184"/>
  <c r="R38" i="184"/>
  <c r="L39" i="184"/>
  <c r="F42" i="184"/>
  <c r="X42" i="184"/>
  <c r="X43" i="184"/>
  <c r="L44" i="184"/>
  <c r="F45" i="184"/>
  <c r="X54" i="184"/>
  <c r="F61" i="184"/>
  <c r="AD61" i="184"/>
  <c r="F27" i="184"/>
  <c r="L27" i="184"/>
  <c r="R27" i="184"/>
  <c r="X27" i="184"/>
  <c r="AD27" i="184"/>
  <c r="F38" i="184"/>
  <c r="F39" i="184"/>
  <c r="AD39" i="184"/>
  <c r="L42" i="184"/>
  <c r="L43" i="184"/>
  <c r="AD43" i="184"/>
  <c r="R54" i="184"/>
  <c r="X61" i="184"/>
  <c r="F60" i="183"/>
  <c r="F58" i="183"/>
  <c r="F53" i="183"/>
  <c r="F57" i="183"/>
  <c r="F52" i="183"/>
  <c r="F51" i="183"/>
  <c r="F44" i="183"/>
  <c r="F43" i="183"/>
  <c r="E63" i="183"/>
  <c r="F63" i="183" s="1"/>
  <c r="F46" i="183"/>
  <c r="F45" i="183"/>
  <c r="T63" i="183"/>
  <c r="U63" i="183" s="1"/>
  <c r="U59" i="183"/>
  <c r="U57" i="183"/>
  <c r="U52" i="183"/>
  <c r="U50" i="183"/>
  <c r="U48" i="183"/>
  <c r="U46" i="183"/>
  <c r="U44" i="183"/>
  <c r="U42" i="183"/>
  <c r="U61" i="183"/>
  <c r="U51" i="183"/>
  <c r="U43" i="183"/>
  <c r="U36" i="183"/>
  <c r="U31" i="183"/>
  <c r="U27" i="183"/>
  <c r="U26" i="183"/>
  <c r="U24" i="183"/>
  <c r="U22" i="183"/>
  <c r="U58" i="183"/>
  <c r="U45" i="183"/>
  <c r="AD60" i="183"/>
  <c r="AD58" i="183"/>
  <c r="AD53" i="183"/>
  <c r="AD57" i="183"/>
  <c r="AD48" i="183"/>
  <c r="AD47" i="183"/>
  <c r="AD38" i="183"/>
  <c r="AC63" i="183"/>
  <c r="AD63" i="183" s="1"/>
  <c r="AD50" i="183"/>
  <c r="AD49" i="183"/>
  <c r="AD42" i="183"/>
  <c r="AD32" i="183"/>
  <c r="F37" i="183"/>
  <c r="U37" i="183"/>
  <c r="U39" i="183"/>
  <c r="AD39" i="183"/>
  <c r="U47" i="183"/>
  <c r="AD51" i="183"/>
  <c r="AD52" i="183"/>
  <c r="U53" i="183"/>
  <c r="U54" i="183"/>
  <c r="AD59" i="183"/>
  <c r="F19" i="183"/>
  <c r="AD19" i="183"/>
  <c r="F21" i="183"/>
  <c r="AD21" i="183"/>
  <c r="AD22" i="183"/>
  <c r="F25" i="183"/>
  <c r="U25" i="183"/>
  <c r="F26" i="183"/>
  <c r="F27" i="183"/>
  <c r="N63" i="183"/>
  <c r="O63" i="183" s="1"/>
  <c r="O60" i="183"/>
  <c r="O58" i="183"/>
  <c r="O53" i="183"/>
  <c r="O51" i="183"/>
  <c r="O49" i="183"/>
  <c r="O47" i="183"/>
  <c r="O45" i="183"/>
  <c r="O43" i="183"/>
  <c r="O38" i="183"/>
  <c r="O48" i="183"/>
  <c r="O37" i="183"/>
  <c r="O32" i="183"/>
  <c r="O30" i="183"/>
  <c r="O27" i="183"/>
  <c r="O25" i="183"/>
  <c r="O23" i="183"/>
  <c r="O59" i="183"/>
  <c r="O50" i="183"/>
  <c r="X59" i="183"/>
  <c r="X57" i="183"/>
  <c r="X58" i="183"/>
  <c r="X52" i="183"/>
  <c r="X45" i="183"/>
  <c r="X44" i="183"/>
  <c r="X53" i="183"/>
  <c r="X47" i="183"/>
  <c r="X46" i="183"/>
  <c r="AD27" i="183"/>
  <c r="AD30" i="183"/>
  <c r="O31" i="183"/>
  <c r="AD31" i="183"/>
  <c r="F36" i="183"/>
  <c r="X36" i="183"/>
  <c r="X37" i="183"/>
  <c r="F39" i="183"/>
  <c r="X39" i="183"/>
  <c r="X42" i="183"/>
  <c r="X43" i="183"/>
  <c r="AD45" i="183"/>
  <c r="AD46" i="183"/>
  <c r="F49" i="183"/>
  <c r="F50" i="183"/>
  <c r="F54" i="183"/>
  <c r="O54" i="183"/>
  <c r="X54" i="183"/>
  <c r="O57" i="183"/>
  <c r="U60" i="183"/>
  <c r="U19" i="183"/>
  <c r="O20" i="183"/>
  <c r="U21" i="183"/>
  <c r="F23" i="183"/>
  <c r="U23" i="183"/>
  <c r="F24" i="183"/>
  <c r="X24" i="183"/>
  <c r="X25" i="183"/>
  <c r="H63" i="183"/>
  <c r="I63" i="183" s="1"/>
  <c r="I59" i="183"/>
  <c r="I57" i="183"/>
  <c r="I52" i="183"/>
  <c r="I50" i="183"/>
  <c r="I48" i="183"/>
  <c r="I46" i="183"/>
  <c r="I44" i="183"/>
  <c r="I42" i="183"/>
  <c r="I53" i="183"/>
  <c r="I45" i="183"/>
  <c r="I36" i="183"/>
  <c r="I31" i="183"/>
  <c r="I27" i="183"/>
  <c r="I26" i="183"/>
  <c r="I24" i="183"/>
  <c r="I22" i="183"/>
  <c r="I60" i="183"/>
  <c r="I54" i="183"/>
  <c r="I47" i="183"/>
  <c r="R60" i="183"/>
  <c r="R58" i="183"/>
  <c r="R53" i="183"/>
  <c r="R59" i="183"/>
  <c r="R50" i="183"/>
  <c r="R49" i="183"/>
  <c r="R42" i="183"/>
  <c r="Q63" i="183"/>
  <c r="R63" i="183" s="1"/>
  <c r="R52" i="183"/>
  <c r="R51" i="183"/>
  <c r="R44" i="183"/>
  <c r="R43" i="183"/>
  <c r="X27" i="183"/>
  <c r="AF63" i="183"/>
  <c r="AG63" i="183" s="1"/>
  <c r="AG59" i="183"/>
  <c r="AG57" i="183"/>
  <c r="AG52" i="183"/>
  <c r="AG50" i="183"/>
  <c r="AG48" i="183"/>
  <c r="AG46" i="183"/>
  <c r="AG44" i="183"/>
  <c r="AG42" i="183"/>
  <c r="AG37" i="183"/>
  <c r="AG53" i="183"/>
  <c r="AG49" i="183"/>
  <c r="AG36" i="183"/>
  <c r="AG31" i="183"/>
  <c r="AG27" i="183"/>
  <c r="AG26" i="183"/>
  <c r="AG24" i="183"/>
  <c r="AG22" i="183"/>
  <c r="AG60" i="183"/>
  <c r="AG54" i="183"/>
  <c r="AG51" i="183"/>
  <c r="AG43" i="183"/>
  <c r="R30" i="183"/>
  <c r="AG30" i="183"/>
  <c r="R31" i="183"/>
  <c r="F32" i="183"/>
  <c r="U32" i="183"/>
  <c r="F33" i="183"/>
  <c r="AD33" i="183"/>
  <c r="AD37" i="183"/>
  <c r="U38" i="183"/>
  <c r="I39" i="183"/>
  <c r="F42" i="183"/>
  <c r="AD43" i="183"/>
  <c r="AD44" i="183"/>
  <c r="AG45" i="183"/>
  <c r="F47" i="183"/>
  <c r="F48" i="183"/>
  <c r="I49" i="183"/>
  <c r="O52" i="183"/>
  <c r="R57" i="183"/>
  <c r="F59" i="183"/>
  <c r="X60" i="183"/>
  <c r="W63" i="183"/>
  <c r="X63" i="183" s="1"/>
  <c r="X19" i="183"/>
  <c r="F20" i="183"/>
  <c r="R20" i="183"/>
  <c r="AD20" i="183"/>
  <c r="X21" i="183"/>
  <c r="F22" i="183"/>
  <c r="X22" i="183"/>
  <c r="I23" i="183"/>
  <c r="X23" i="183"/>
  <c r="AD25" i="183"/>
  <c r="O26" i="183"/>
  <c r="AD26" i="183"/>
  <c r="L59" i="183"/>
  <c r="L57" i="183"/>
  <c r="L60" i="183"/>
  <c r="L47" i="183"/>
  <c r="L46" i="183"/>
  <c r="L38" i="183"/>
  <c r="L49" i="183"/>
  <c r="L48" i="183"/>
  <c r="R27" i="183"/>
  <c r="Z63" i="183"/>
  <c r="AA63" i="183" s="1"/>
  <c r="AA60" i="183"/>
  <c r="AA58" i="183"/>
  <c r="AA53" i="183"/>
  <c r="AA51" i="183"/>
  <c r="AA49" i="183"/>
  <c r="AA47" i="183"/>
  <c r="AA45" i="183"/>
  <c r="AA43" i="183"/>
  <c r="AA38" i="183"/>
  <c r="AA54" i="183"/>
  <c r="AA46" i="183"/>
  <c r="AA37" i="183"/>
  <c r="AA32" i="183"/>
  <c r="AA30" i="183"/>
  <c r="AA27" i="183"/>
  <c r="AA25" i="183"/>
  <c r="AA23" i="183"/>
  <c r="AA61" i="183"/>
  <c r="AA57" i="183"/>
  <c r="AA48" i="183"/>
  <c r="F30" i="183"/>
  <c r="U30" i="183"/>
  <c r="F31" i="183"/>
  <c r="X31" i="183"/>
  <c r="I32" i="183"/>
  <c r="X32" i="183"/>
  <c r="X33" i="183"/>
  <c r="O36" i="183"/>
  <c r="AD36" i="183"/>
  <c r="R37" i="183"/>
  <c r="F38" i="183"/>
  <c r="X38" i="183"/>
  <c r="L39" i="183"/>
  <c r="AA39" i="183"/>
  <c r="L42" i="183"/>
  <c r="I43" i="183"/>
  <c r="L44" i="183"/>
  <c r="L45" i="183"/>
  <c r="O46" i="183"/>
  <c r="R47" i="183"/>
  <c r="R48" i="183"/>
  <c r="U49" i="183"/>
  <c r="X50" i="183"/>
  <c r="X51" i="183"/>
  <c r="AA52" i="183"/>
  <c r="L53" i="183"/>
  <c r="AD54" i="183"/>
  <c r="I58" i="183"/>
  <c r="AA59" i="183"/>
  <c r="X61" i="183"/>
  <c r="AG61" i="183"/>
  <c r="R54" i="183"/>
  <c r="L61" i="183"/>
  <c r="R39" i="183"/>
  <c r="L54" i="183"/>
  <c r="F61" i="183"/>
  <c r="AD61" i="183"/>
  <c r="F60" i="182"/>
  <c r="F58" i="182"/>
  <c r="F53" i="182"/>
  <c r="F51" i="182"/>
  <c r="F49" i="182"/>
  <c r="F47" i="182"/>
  <c r="F45" i="182"/>
  <c r="F43" i="182"/>
  <c r="F38" i="182"/>
  <c r="F36" i="182"/>
  <c r="F57" i="182"/>
  <c r="E63" i="182"/>
  <c r="F63" i="182" s="1"/>
  <c r="F52" i="182"/>
  <c r="F48" i="182"/>
  <c r="F44" i="182"/>
  <c r="F31" i="182"/>
  <c r="F26" i="182"/>
  <c r="F24" i="182"/>
  <c r="F22" i="182"/>
  <c r="F20" i="182"/>
  <c r="F59" i="182"/>
  <c r="F37" i="182"/>
  <c r="F27" i="182"/>
  <c r="R60" i="182"/>
  <c r="R58" i="182"/>
  <c r="R53" i="182"/>
  <c r="R51" i="182"/>
  <c r="R49" i="182"/>
  <c r="R47" i="182"/>
  <c r="R45" i="182"/>
  <c r="R43" i="182"/>
  <c r="R38" i="182"/>
  <c r="R36" i="182"/>
  <c r="R59" i="182"/>
  <c r="Q63" i="182"/>
  <c r="R63" i="182" s="1"/>
  <c r="R50" i="182"/>
  <c r="R46" i="182"/>
  <c r="R42" i="182"/>
  <c r="R31" i="182"/>
  <c r="R26" i="182"/>
  <c r="R24" i="182"/>
  <c r="R22" i="182"/>
  <c r="R20" i="182"/>
  <c r="R57" i="182"/>
  <c r="R27" i="182"/>
  <c r="AD60" i="182"/>
  <c r="AD58" i="182"/>
  <c r="AD53" i="182"/>
  <c r="AD51" i="182"/>
  <c r="AD49" i="182"/>
  <c r="AD47" i="182"/>
  <c r="AD45" i="182"/>
  <c r="AD43" i="182"/>
  <c r="AD38" i="182"/>
  <c r="AD36" i="182"/>
  <c r="AD57" i="182"/>
  <c r="AD37" i="182"/>
  <c r="AD33" i="182"/>
  <c r="AC63" i="182"/>
  <c r="AD63" i="182" s="1"/>
  <c r="AD52" i="182"/>
  <c r="AD48" i="182"/>
  <c r="AD44" i="182"/>
  <c r="AD31" i="182"/>
  <c r="AD26" i="182"/>
  <c r="AD24" i="182"/>
  <c r="AD22" i="182"/>
  <c r="AD20" i="182"/>
  <c r="AD59" i="182"/>
  <c r="AD27" i="182"/>
  <c r="AD30" i="182"/>
  <c r="R32" i="182"/>
  <c r="F42" i="182"/>
  <c r="R48" i="182"/>
  <c r="L20" i="182"/>
  <c r="AD21" i="182"/>
  <c r="R23" i="182"/>
  <c r="L24" i="182"/>
  <c r="AD25" i="182"/>
  <c r="L31" i="182"/>
  <c r="AD32" i="182"/>
  <c r="AD42" i="182"/>
  <c r="F46" i="182"/>
  <c r="R52" i="182"/>
  <c r="AD19" i="182"/>
  <c r="R21" i="182"/>
  <c r="L59" i="182"/>
  <c r="L57" i="182"/>
  <c r="L52" i="182"/>
  <c r="L50" i="182"/>
  <c r="L48" i="182"/>
  <c r="L46" i="182"/>
  <c r="L44" i="182"/>
  <c r="L42" i="182"/>
  <c r="L37" i="182"/>
  <c r="L60" i="182"/>
  <c r="L36" i="182"/>
  <c r="L51" i="182"/>
  <c r="L47" i="182"/>
  <c r="L43" i="182"/>
  <c r="L32" i="182"/>
  <c r="L30" i="182"/>
  <c r="L25" i="182"/>
  <c r="L23" i="182"/>
  <c r="L21" i="182"/>
  <c r="L19" i="182"/>
  <c r="L58" i="182"/>
  <c r="L38" i="182"/>
  <c r="L27" i="182"/>
  <c r="K63" i="182"/>
  <c r="L63" i="182" s="1"/>
  <c r="L53" i="182"/>
  <c r="X59" i="182"/>
  <c r="X57" i="182"/>
  <c r="X52" i="182"/>
  <c r="X50" i="182"/>
  <c r="X48" i="182"/>
  <c r="X46" i="182"/>
  <c r="X44" i="182"/>
  <c r="X42" i="182"/>
  <c r="X37" i="182"/>
  <c r="X58" i="182"/>
  <c r="X38" i="182"/>
  <c r="X53" i="182"/>
  <c r="X49" i="182"/>
  <c r="X45" i="182"/>
  <c r="X36" i="182"/>
  <c r="X32" i="182"/>
  <c r="X30" i="182"/>
  <c r="X25" i="182"/>
  <c r="X23" i="182"/>
  <c r="X21" i="182"/>
  <c r="X19" i="182"/>
  <c r="X60" i="182"/>
  <c r="X27" i="182"/>
  <c r="W63" i="182"/>
  <c r="X63" i="182" s="1"/>
  <c r="F30" i="182"/>
  <c r="X31" i="182"/>
  <c r="F33" i="182"/>
  <c r="R33" i="182"/>
  <c r="R37" i="182"/>
  <c r="X43" i="182"/>
  <c r="AD46" i="182"/>
  <c r="F50" i="182"/>
  <c r="R19" i="182"/>
  <c r="F21" i="182"/>
  <c r="AD23" i="182"/>
  <c r="F25" i="182"/>
  <c r="R30" i="182"/>
  <c r="F32" i="182"/>
  <c r="L39" i="182"/>
  <c r="R44" i="182"/>
  <c r="X47" i="182"/>
  <c r="AD50" i="182"/>
  <c r="F54" i="182"/>
  <c r="AD54" i="182"/>
  <c r="X61" i="182"/>
  <c r="I23" i="182"/>
  <c r="O24" i="182"/>
  <c r="AA24" i="182"/>
  <c r="I25" i="182"/>
  <c r="U25" i="182"/>
  <c r="AG25" i="182"/>
  <c r="O26" i="182"/>
  <c r="AA26" i="182"/>
  <c r="I30" i="182"/>
  <c r="U30" i="182"/>
  <c r="AG30" i="182"/>
  <c r="O31" i="182"/>
  <c r="AA31" i="182"/>
  <c r="I32" i="182"/>
  <c r="U32" i="182"/>
  <c r="AG32" i="182"/>
  <c r="U36" i="182"/>
  <c r="U37" i="182"/>
  <c r="F39" i="182"/>
  <c r="U39" i="182"/>
  <c r="AD39" i="182"/>
  <c r="O42" i="182"/>
  <c r="I43" i="182"/>
  <c r="AG43" i="182"/>
  <c r="AA44" i="182"/>
  <c r="U45" i="182"/>
  <c r="O46" i="182"/>
  <c r="I47" i="182"/>
  <c r="AG47" i="182"/>
  <c r="AA48" i="182"/>
  <c r="U49" i="182"/>
  <c r="O50" i="182"/>
  <c r="I51" i="182"/>
  <c r="AG51" i="182"/>
  <c r="AA52" i="182"/>
  <c r="O54" i="182"/>
  <c r="X54" i="182"/>
  <c r="I61" i="182"/>
  <c r="R61" i="182"/>
  <c r="AG61" i="182"/>
  <c r="H63" i="182"/>
  <c r="I63" i="182" s="1"/>
  <c r="I59" i="182"/>
  <c r="I57" i="182"/>
  <c r="I52" i="182"/>
  <c r="I50" i="182"/>
  <c r="I48" i="182"/>
  <c r="I46" i="182"/>
  <c r="I44" i="182"/>
  <c r="I42" i="182"/>
  <c r="N63" i="182"/>
  <c r="O63" i="182" s="1"/>
  <c r="O60" i="182"/>
  <c r="O58" i="182"/>
  <c r="O53" i="182"/>
  <c r="O51" i="182"/>
  <c r="O49" i="182"/>
  <c r="O47" i="182"/>
  <c r="O45" i="182"/>
  <c r="O43" i="182"/>
  <c r="O38" i="182"/>
  <c r="T63" i="182"/>
  <c r="U63" i="182" s="1"/>
  <c r="U59" i="182"/>
  <c r="U57" i="182"/>
  <c r="U52" i="182"/>
  <c r="U50" i="182"/>
  <c r="U48" i="182"/>
  <c r="U46" i="182"/>
  <c r="U44" i="182"/>
  <c r="U42" i="182"/>
  <c r="Z63" i="182"/>
  <c r="AA63" i="182" s="1"/>
  <c r="AA60" i="182"/>
  <c r="AA58" i="182"/>
  <c r="AA53" i="182"/>
  <c r="AA51" i="182"/>
  <c r="AA49" i="182"/>
  <c r="AA47" i="182"/>
  <c r="AA45" i="182"/>
  <c r="AA43" i="182"/>
  <c r="AA38" i="182"/>
  <c r="AF63" i="182"/>
  <c r="AG63" i="182" s="1"/>
  <c r="AG59" i="182"/>
  <c r="AG57" i="182"/>
  <c r="AG52" i="182"/>
  <c r="AG50" i="182"/>
  <c r="AG48" i="182"/>
  <c r="AG46" i="182"/>
  <c r="AG44" i="182"/>
  <c r="AG42" i="182"/>
  <c r="AG37" i="182"/>
  <c r="I36" i="182"/>
  <c r="I37" i="182"/>
  <c r="AA37" i="182"/>
  <c r="U38" i="182"/>
  <c r="O39" i="182"/>
  <c r="X39" i="182"/>
  <c r="I54" i="182"/>
  <c r="R54" i="182"/>
  <c r="AG54" i="182"/>
  <c r="AA57" i="182"/>
  <c r="U58" i="182"/>
  <c r="O59" i="182"/>
  <c r="I60" i="182"/>
  <c r="AG60" i="182"/>
  <c r="L61" i="182"/>
  <c r="AA61" i="182"/>
  <c r="I22" i="182"/>
  <c r="O23" i="182"/>
  <c r="AA23" i="182"/>
  <c r="I24" i="182"/>
  <c r="U24" i="182"/>
  <c r="AG24" i="182"/>
  <c r="O25" i="182"/>
  <c r="AA25" i="182"/>
  <c r="I26" i="182"/>
  <c r="U26" i="182"/>
  <c r="AG26" i="182"/>
  <c r="I27" i="182"/>
  <c r="O27" i="182"/>
  <c r="U27" i="182"/>
  <c r="AA27" i="182"/>
  <c r="AG27" i="182"/>
  <c r="O30" i="182"/>
  <c r="AA30" i="182"/>
  <c r="I31" i="182"/>
  <c r="U31" i="182"/>
  <c r="AG31" i="182"/>
  <c r="O32" i="182"/>
  <c r="AA32" i="182"/>
  <c r="AA36" i="182"/>
  <c r="O37" i="182"/>
  <c r="I39" i="182"/>
  <c r="R39" i="182"/>
  <c r="AG39" i="182"/>
  <c r="AA42" i="182"/>
  <c r="U43" i="182"/>
  <c r="O44" i="182"/>
  <c r="I45" i="182"/>
  <c r="AG45" i="182"/>
  <c r="AA46" i="182"/>
  <c r="U47" i="182"/>
  <c r="O48" i="182"/>
  <c r="I49" i="182"/>
  <c r="AG49" i="182"/>
  <c r="AA50" i="182"/>
  <c r="U51" i="182"/>
  <c r="O52" i="182"/>
  <c r="I53" i="182"/>
  <c r="AG53" i="182"/>
  <c r="L54" i="182"/>
  <c r="AA54" i="182"/>
  <c r="F61" i="182"/>
  <c r="U61" i="182"/>
  <c r="AD61" i="182"/>
  <c r="AD60" i="192"/>
  <c r="AD58" i="192"/>
  <c r="AD53" i="192"/>
  <c r="AD51" i="192"/>
  <c r="AD49" i="192"/>
  <c r="AD47" i="192"/>
  <c r="AD45" i="192"/>
  <c r="AD43" i="192"/>
  <c r="AD57" i="192"/>
  <c r="AD42" i="192"/>
  <c r="AD36" i="192"/>
  <c r="AD31" i="192"/>
  <c r="AD26" i="192"/>
  <c r="AD24" i="192"/>
  <c r="AD22" i="192"/>
  <c r="AD20" i="192"/>
  <c r="AC63" i="192"/>
  <c r="AD63" i="192" s="1"/>
  <c r="AD52" i="192"/>
  <c r="AD48" i="192"/>
  <c r="AD44" i="192"/>
  <c r="AD27" i="192"/>
  <c r="F42" i="192"/>
  <c r="F19" i="192"/>
  <c r="F25" i="192"/>
  <c r="X59" i="192"/>
  <c r="X57" i="192"/>
  <c r="X52" i="192"/>
  <c r="X50" i="192"/>
  <c r="X48" i="192"/>
  <c r="X46" i="192"/>
  <c r="X44" i="192"/>
  <c r="X58" i="192"/>
  <c r="X38" i="192"/>
  <c r="X37" i="192"/>
  <c r="X32" i="192"/>
  <c r="X30" i="192"/>
  <c r="X25" i="192"/>
  <c r="X23" i="192"/>
  <c r="X21" i="192"/>
  <c r="X19" i="192"/>
  <c r="X53" i="192"/>
  <c r="X49" i="192"/>
  <c r="X45" i="192"/>
  <c r="X27" i="192"/>
  <c r="F32" i="192"/>
  <c r="AD32" i="192"/>
  <c r="AD38" i="192"/>
  <c r="X43" i="192"/>
  <c r="AD46" i="192"/>
  <c r="F50" i="192"/>
  <c r="X51" i="192"/>
  <c r="F54" i="192"/>
  <c r="X54" i="192"/>
  <c r="L20" i="192"/>
  <c r="AD21" i="192"/>
  <c r="F23" i="192"/>
  <c r="X24" i="192"/>
  <c r="L26" i="192"/>
  <c r="R60" i="192"/>
  <c r="R58" i="192"/>
  <c r="R53" i="192"/>
  <c r="R51" i="192"/>
  <c r="R49" i="192"/>
  <c r="R47" i="192"/>
  <c r="R45" i="192"/>
  <c r="R43" i="192"/>
  <c r="R59" i="192"/>
  <c r="R36" i="192"/>
  <c r="R31" i="192"/>
  <c r="R26" i="192"/>
  <c r="R24" i="192"/>
  <c r="R22" i="192"/>
  <c r="R20" i="192"/>
  <c r="Q63" i="192"/>
  <c r="R63" i="192" s="1"/>
  <c r="R50" i="192"/>
  <c r="R46" i="192"/>
  <c r="R27" i="192"/>
  <c r="L33" i="192"/>
  <c r="F37" i="192"/>
  <c r="AD37" i="192"/>
  <c r="L39" i="192"/>
  <c r="X42" i="192"/>
  <c r="R57" i="192"/>
  <c r="X60" i="192"/>
  <c r="W63" i="192"/>
  <c r="X63" i="192" s="1"/>
  <c r="F60" i="192"/>
  <c r="F58" i="192"/>
  <c r="F53" i="192"/>
  <c r="F51" i="192"/>
  <c r="F49" i="192"/>
  <c r="F47" i="192"/>
  <c r="F45" i="192"/>
  <c r="F57" i="192"/>
  <c r="F36" i="192"/>
  <c r="F31" i="192"/>
  <c r="F26" i="192"/>
  <c r="F24" i="192"/>
  <c r="F22" i="192"/>
  <c r="F20" i="192"/>
  <c r="E63" i="192"/>
  <c r="F63" i="192" s="1"/>
  <c r="F52" i="192"/>
  <c r="F48" i="192"/>
  <c r="F44" i="192"/>
  <c r="F38" i="192"/>
  <c r="F27" i="192"/>
  <c r="AD59" i="192"/>
  <c r="AD19" i="192"/>
  <c r="X22" i="192"/>
  <c r="AD25" i="192"/>
  <c r="L59" i="192"/>
  <c r="L57" i="192"/>
  <c r="L52" i="192"/>
  <c r="L50" i="192"/>
  <c r="L48" i="192"/>
  <c r="L46" i="192"/>
  <c r="L44" i="192"/>
  <c r="L60" i="192"/>
  <c r="L37" i="192"/>
  <c r="L32" i="192"/>
  <c r="L30" i="192"/>
  <c r="L25" i="192"/>
  <c r="L23" i="192"/>
  <c r="L21" i="192"/>
  <c r="L19" i="192"/>
  <c r="L51" i="192"/>
  <c r="L47" i="192"/>
  <c r="L43" i="192"/>
  <c r="L42" i="192"/>
  <c r="L27" i="192"/>
  <c r="F30" i="192"/>
  <c r="AD30" i="192"/>
  <c r="X31" i="192"/>
  <c r="F33" i="192"/>
  <c r="AD33" i="192"/>
  <c r="L38" i="192"/>
  <c r="F43" i="192"/>
  <c r="F46" i="192"/>
  <c r="X47" i="192"/>
  <c r="L49" i="192"/>
  <c r="AD50" i="192"/>
  <c r="L53" i="192"/>
  <c r="AD54" i="192"/>
  <c r="X61" i="192"/>
  <c r="I30" i="192"/>
  <c r="U30" i="192"/>
  <c r="AG30" i="192"/>
  <c r="O31" i="192"/>
  <c r="AA31" i="192"/>
  <c r="I32" i="192"/>
  <c r="U32" i="192"/>
  <c r="AG32" i="192"/>
  <c r="O36" i="192"/>
  <c r="AA36" i="192"/>
  <c r="I37" i="192"/>
  <c r="U37" i="192"/>
  <c r="U38" i="192"/>
  <c r="F39" i="192"/>
  <c r="AD39" i="192"/>
  <c r="AA42" i="192"/>
  <c r="I54" i="192"/>
  <c r="R54" i="192"/>
  <c r="AG54" i="192"/>
  <c r="AA57" i="192"/>
  <c r="U58" i="192"/>
  <c r="L61" i="192"/>
  <c r="H63" i="192"/>
  <c r="I63" i="192" s="1"/>
  <c r="I59" i="192"/>
  <c r="I57" i="192"/>
  <c r="I52" i="192"/>
  <c r="I50" i="192"/>
  <c r="I48" i="192"/>
  <c r="I46" i="192"/>
  <c r="I44" i="192"/>
  <c r="I42" i="192"/>
  <c r="N63" i="192"/>
  <c r="O63" i="192" s="1"/>
  <c r="O60" i="192"/>
  <c r="O58" i="192"/>
  <c r="O53" i="192"/>
  <c r="O51" i="192"/>
  <c r="O49" i="192"/>
  <c r="O47" i="192"/>
  <c r="O45" i="192"/>
  <c r="O43" i="192"/>
  <c r="O38" i="192"/>
  <c r="T63" i="192"/>
  <c r="U63" i="192" s="1"/>
  <c r="U59" i="192"/>
  <c r="U57" i="192"/>
  <c r="U52" i="192"/>
  <c r="U50" i="192"/>
  <c r="U48" i="192"/>
  <c r="U46" i="192"/>
  <c r="U44" i="192"/>
  <c r="U42" i="192"/>
  <c r="Z63" i="192"/>
  <c r="AA63" i="192" s="1"/>
  <c r="AA60" i="192"/>
  <c r="AA58" i="192"/>
  <c r="AA53" i="192"/>
  <c r="AA51" i="192"/>
  <c r="AA49" i="192"/>
  <c r="AA47" i="192"/>
  <c r="AA45" i="192"/>
  <c r="AA43" i="192"/>
  <c r="AA38" i="192"/>
  <c r="AF63" i="192"/>
  <c r="AG63" i="192" s="1"/>
  <c r="AG59" i="192"/>
  <c r="AG57" i="192"/>
  <c r="AG52" i="192"/>
  <c r="AG50" i="192"/>
  <c r="AG48" i="192"/>
  <c r="AG46" i="192"/>
  <c r="AG44" i="192"/>
  <c r="AG42" i="192"/>
  <c r="AG37" i="192"/>
  <c r="I38" i="192"/>
  <c r="X39" i="192"/>
  <c r="O42" i="192"/>
  <c r="U43" i="192"/>
  <c r="O44" i="192"/>
  <c r="I45" i="192"/>
  <c r="AG45" i="192"/>
  <c r="AA46" i="192"/>
  <c r="U47" i="192"/>
  <c r="O48" i="192"/>
  <c r="I49" i="192"/>
  <c r="AG49" i="192"/>
  <c r="AA50" i="192"/>
  <c r="U51" i="192"/>
  <c r="O52" i="192"/>
  <c r="I53" i="192"/>
  <c r="AG53" i="192"/>
  <c r="L54" i="192"/>
  <c r="AA54" i="192"/>
  <c r="F61" i="192"/>
  <c r="U61" i="192"/>
  <c r="AD61" i="192"/>
  <c r="H63" i="191"/>
  <c r="I63" i="191" s="1"/>
  <c r="I59" i="191"/>
  <c r="I57" i="191"/>
  <c r="I52" i="191"/>
  <c r="I50" i="191"/>
  <c r="I48" i="191"/>
  <c r="I46" i="191"/>
  <c r="I44" i="191"/>
  <c r="I42" i="191"/>
  <c r="N63" i="191"/>
  <c r="O63" i="191" s="1"/>
  <c r="O60" i="191"/>
  <c r="O58" i="191"/>
  <c r="O53" i="191"/>
  <c r="O51" i="191"/>
  <c r="O49" i="191"/>
  <c r="O47" i="191"/>
  <c r="O45" i="191"/>
  <c r="O43" i="191"/>
  <c r="O38" i="191"/>
  <c r="T63" i="191"/>
  <c r="U63" i="191" s="1"/>
  <c r="U59" i="191"/>
  <c r="U57" i="191"/>
  <c r="U52" i="191"/>
  <c r="U50" i="191"/>
  <c r="U48" i="191"/>
  <c r="U46" i="191"/>
  <c r="U44" i="191"/>
  <c r="U42" i="191"/>
  <c r="Z63" i="191"/>
  <c r="AA63" i="191" s="1"/>
  <c r="AA60" i="191"/>
  <c r="AA58" i="191"/>
  <c r="AA53" i="191"/>
  <c r="AA51" i="191"/>
  <c r="AA49" i="191"/>
  <c r="AA47" i="191"/>
  <c r="AA45" i="191"/>
  <c r="AA43" i="191"/>
  <c r="AA38" i="191"/>
  <c r="AF63" i="191"/>
  <c r="AG63" i="191" s="1"/>
  <c r="AG59" i="191"/>
  <c r="AG57" i="191"/>
  <c r="AG52" i="191"/>
  <c r="AG50" i="191"/>
  <c r="AG48" i="191"/>
  <c r="AG46" i="191"/>
  <c r="AG44" i="191"/>
  <c r="AG42" i="191"/>
  <c r="AG37" i="191"/>
  <c r="L30" i="191"/>
  <c r="X30" i="191"/>
  <c r="F31" i="191"/>
  <c r="R31" i="191"/>
  <c r="AD31" i="191"/>
  <c r="L32" i="191"/>
  <c r="X32" i="191"/>
  <c r="F36" i="191"/>
  <c r="R36" i="191"/>
  <c r="AD36" i="191"/>
  <c r="L37" i="191"/>
  <c r="X37" i="191"/>
  <c r="I38" i="191"/>
  <c r="X38" i="191"/>
  <c r="X39" i="191"/>
  <c r="O42" i="191"/>
  <c r="AD42" i="191"/>
  <c r="R43" i="191"/>
  <c r="AG43" i="191"/>
  <c r="R44" i="191"/>
  <c r="F45" i="191"/>
  <c r="U45" i="191"/>
  <c r="F46" i="191"/>
  <c r="X46" i="191"/>
  <c r="I47" i="191"/>
  <c r="AA48" i="191"/>
  <c r="O50" i="191"/>
  <c r="AG51" i="191"/>
  <c r="F54" i="191"/>
  <c r="U54" i="191"/>
  <c r="AD54" i="191"/>
  <c r="AA57" i="191"/>
  <c r="O59" i="191"/>
  <c r="AG60" i="191"/>
  <c r="L61" i="191"/>
  <c r="AA61" i="191"/>
  <c r="O30" i="191"/>
  <c r="AA30" i="191"/>
  <c r="I31" i="191"/>
  <c r="U31" i="191"/>
  <c r="AG31" i="191"/>
  <c r="O32" i="191"/>
  <c r="AA32" i="191"/>
  <c r="F33" i="191"/>
  <c r="L33" i="191"/>
  <c r="R33" i="191"/>
  <c r="X33" i="191"/>
  <c r="AD33" i="191"/>
  <c r="I36" i="191"/>
  <c r="U36" i="191"/>
  <c r="AG36" i="191"/>
  <c r="O37" i="191"/>
  <c r="AA37" i="191"/>
  <c r="L38" i="191"/>
  <c r="I39" i="191"/>
  <c r="R39" i="191"/>
  <c r="AG39" i="191"/>
  <c r="F43" i="191"/>
  <c r="U43" i="191"/>
  <c r="X44" i="191"/>
  <c r="I45" i="191"/>
  <c r="AA46" i="191"/>
  <c r="U47" i="191"/>
  <c r="I49" i="191"/>
  <c r="AA50" i="191"/>
  <c r="O52" i="191"/>
  <c r="I53" i="191"/>
  <c r="O54" i="191"/>
  <c r="X54" i="191"/>
  <c r="I58" i="191"/>
  <c r="AA59" i="191"/>
  <c r="F61" i="191"/>
  <c r="U61" i="191"/>
  <c r="AD61" i="191"/>
  <c r="F60" i="191"/>
  <c r="F58" i="191"/>
  <c r="F53" i="191"/>
  <c r="F51" i="191"/>
  <c r="F49" i="191"/>
  <c r="E63" i="191"/>
  <c r="F63" i="191" s="1"/>
  <c r="F59" i="191"/>
  <c r="F57" i="191"/>
  <c r="F52" i="191"/>
  <c r="F50" i="191"/>
  <c r="F48" i="191"/>
  <c r="L59" i="191"/>
  <c r="L57" i="191"/>
  <c r="L52" i="191"/>
  <c r="L50" i="191"/>
  <c r="L48" i="191"/>
  <c r="K63" i="191"/>
  <c r="L63" i="191" s="1"/>
  <c r="L60" i="191"/>
  <c r="L58" i="191"/>
  <c r="L53" i="191"/>
  <c r="L51" i="191"/>
  <c r="L49" i="191"/>
  <c r="L47" i="191"/>
  <c r="R60" i="191"/>
  <c r="R58" i="191"/>
  <c r="R53" i="191"/>
  <c r="R51" i="191"/>
  <c r="R49" i="191"/>
  <c r="R47" i="191"/>
  <c r="Q63" i="191"/>
  <c r="R63" i="191" s="1"/>
  <c r="R59" i="191"/>
  <c r="R57" i="191"/>
  <c r="R52" i="191"/>
  <c r="R50" i="191"/>
  <c r="R48" i="191"/>
  <c r="X59" i="191"/>
  <c r="X57" i="191"/>
  <c r="X52" i="191"/>
  <c r="X50" i="191"/>
  <c r="X48" i="191"/>
  <c r="W63" i="191"/>
  <c r="X63" i="191" s="1"/>
  <c r="X60" i="191"/>
  <c r="X58" i="191"/>
  <c r="X53" i="191"/>
  <c r="X51" i="191"/>
  <c r="X49" i="191"/>
  <c r="X47" i="191"/>
  <c r="AD60" i="191"/>
  <c r="AD58" i="191"/>
  <c r="AD53" i="191"/>
  <c r="AD51" i="191"/>
  <c r="AD49" i="191"/>
  <c r="AD47" i="191"/>
  <c r="AC63" i="191"/>
  <c r="AD63" i="191" s="1"/>
  <c r="AD59" i="191"/>
  <c r="AD57" i="191"/>
  <c r="AD52" i="191"/>
  <c r="AD50" i="191"/>
  <c r="AD48" i="191"/>
  <c r="F30" i="191"/>
  <c r="R30" i="191"/>
  <c r="AD30" i="191"/>
  <c r="L31" i="191"/>
  <c r="X31" i="191"/>
  <c r="F32" i="191"/>
  <c r="R32" i="191"/>
  <c r="AD32" i="191"/>
  <c r="L36" i="191"/>
  <c r="X36" i="191"/>
  <c r="F37" i="191"/>
  <c r="R37" i="191"/>
  <c r="AD37" i="191"/>
  <c r="R38" i="191"/>
  <c r="AG38" i="191"/>
  <c r="L39" i="191"/>
  <c r="F42" i="191"/>
  <c r="X42" i="191"/>
  <c r="I43" i="191"/>
  <c r="X43" i="191"/>
  <c r="L44" i="191"/>
  <c r="AA44" i="191"/>
  <c r="L45" i="191"/>
  <c r="AD45" i="191"/>
  <c r="O46" i="191"/>
  <c r="AD46" i="191"/>
  <c r="AG47" i="191"/>
  <c r="U49" i="191"/>
  <c r="I51" i="191"/>
  <c r="AA52" i="191"/>
  <c r="U53" i="191"/>
  <c r="I54" i="191"/>
  <c r="R54" i="191"/>
  <c r="AG54" i="191"/>
  <c r="U58" i="191"/>
  <c r="I60" i="191"/>
  <c r="O61" i="191"/>
  <c r="X61" i="191"/>
  <c r="F30" i="190"/>
  <c r="R30" i="190"/>
  <c r="AD30" i="190"/>
  <c r="L31" i="190"/>
  <c r="X31" i="190"/>
  <c r="F32" i="190"/>
  <c r="R32" i="190"/>
  <c r="AD32" i="190"/>
  <c r="L36" i="190"/>
  <c r="X36" i="190"/>
  <c r="F37" i="190"/>
  <c r="R37" i="190"/>
  <c r="AD37" i="190"/>
  <c r="L38" i="190"/>
  <c r="X38" i="190"/>
  <c r="F42" i="190"/>
  <c r="R42" i="190"/>
  <c r="AD42" i="190"/>
  <c r="L43" i="190"/>
  <c r="X43" i="190"/>
  <c r="F44" i="190"/>
  <c r="R44" i="190"/>
  <c r="AD44" i="190"/>
  <c r="L45" i="190"/>
  <c r="X45" i="190"/>
  <c r="F46" i="190"/>
  <c r="R46" i="190"/>
  <c r="AD46" i="190"/>
  <c r="L47" i="190"/>
  <c r="X47" i="190"/>
  <c r="F48" i="190"/>
  <c r="R48" i="190"/>
  <c r="AD48" i="190"/>
  <c r="L49" i="190"/>
  <c r="X49" i="190"/>
  <c r="F50" i="190"/>
  <c r="R50" i="190"/>
  <c r="AD50" i="190"/>
  <c r="L51" i="190"/>
  <c r="X51" i="190"/>
  <c r="F52" i="190"/>
  <c r="R52" i="190"/>
  <c r="AD52" i="190"/>
  <c r="L53" i="190"/>
  <c r="X53" i="190"/>
  <c r="F57" i="190"/>
  <c r="R57" i="190"/>
  <c r="AD57" i="190"/>
  <c r="L58" i="190"/>
  <c r="X58" i="190"/>
  <c r="F59" i="190"/>
  <c r="R59" i="190"/>
  <c r="AD59" i="190"/>
  <c r="L60" i="190"/>
  <c r="X60" i="190"/>
  <c r="E63" i="190"/>
  <c r="F63" i="190" s="1"/>
  <c r="K63" i="190"/>
  <c r="L63" i="190" s="1"/>
  <c r="Q63" i="190"/>
  <c r="R63" i="190" s="1"/>
  <c r="W63" i="190"/>
  <c r="X63" i="190" s="1"/>
  <c r="AC63" i="190"/>
  <c r="AD63" i="190" s="1"/>
  <c r="O51" i="190"/>
  <c r="AA51" i="190"/>
  <c r="I52" i="190"/>
  <c r="U52" i="190"/>
  <c r="AG52" i="190"/>
  <c r="O53" i="190"/>
  <c r="AA53" i="190"/>
  <c r="F54" i="190"/>
  <c r="L54" i="190"/>
  <c r="R54" i="190"/>
  <c r="X54" i="190"/>
  <c r="AD54" i="190"/>
  <c r="I57" i="190"/>
  <c r="U57" i="190"/>
  <c r="AG57" i="190"/>
  <c r="O58" i="190"/>
  <c r="AA58" i="190"/>
  <c r="I59" i="190"/>
  <c r="U59" i="190"/>
  <c r="AG59" i="190"/>
  <c r="O60" i="190"/>
  <c r="AA60" i="190"/>
  <c r="F61" i="190"/>
  <c r="L61" i="190"/>
  <c r="R61" i="190"/>
  <c r="X61" i="190"/>
  <c r="AD61" i="190"/>
  <c r="L25" i="190"/>
  <c r="X25" i="190"/>
  <c r="F26" i="190"/>
  <c r="R26" i="190"/>
  <c r="AD26" i="190"/>
  <c r="L30" i="190"/>
  <c r="X30" i="190"/>
  <c r="F31" i="190"/>
  <c r="R31" i="190"/>
  <c r="AD31" i="190"/>
  <c r="L32" i="190"/>
  <c r="X32" i="190"/>
  <c r="F36" i="190"/>
  <c r="R36" i="190"/>
  <c r="AD36" i="190"/>
  <c r="L37" i="190"/>
  <c r="X37" i="190"/>
  <c r="F38" i="190"/>
  <c r="R38" i="190"/>
  <c r="AD38" i="190"/>
  <c r="L42" i="190"/>
  <c r="X42" i="190"/>
  <c r="F43" i="190"/>
  <c r="R43" i="190"/>
  <c r="AD43" i="190"/>
  <c r="L44" i="190"/>
  <c r="X44" i="190"/>
  <c r="F45" i="190"/>
  <c r="R45" i="190"/>
  <c r="AD45" i="190"/>
  <c r="L46" i="190"/>
  <c r="X46" i="190"/>
  <c r="F47" i="190"/>
  <c r="R47" i="190"/>
  <c r="AD47" i="190"/>
  <c r="L48" i="190"/>
  <c r="X48" i="190"/>
  <c r="F49" i="190"/>
  <c r="R49" i="190"/>
  <c r="AD49" i="190"/>
  <c r="L50" i="190"/>
  <c r="X50" i="190"/>
  <c r="F51" i="190"/>
  <c r="R51" i="190"/>
  <c r="AD51" i="190"/>
  <c r="L52" i="190"/>
  <c r="X52" i="190"/>
  <c r="F53" i="190"/>
  <c r="R53" i="190"/>
  <c r="AD53" i="190"/>
  <c r="L57" i="190"/>
  <c r="X57" i="190"/>
  <c r="F58" i="190"/>
  <c r="R58" i="190"/>
  <c r="AD58" i="190"/>
  <c r="L59" i="190"/>
  <c r="X59" i="190"/>
  <c r="F60" i="190"/>
  <c r="R60" i="190"/>
  <c r="AD60" i="190"/>
  <c r="F60" i="189"/>
  <c r="F48" i="189"/>
  <c r="F47" i="189"/>
  <c r="F38" i="189"/>
  <c r="F27" i="189"/>
  <c r="E63" i="189"/>
  <c r="F63" i="189" s="1"/>
  <c r="F57" i="189"/>
  <c r="F52" i="189"/>
  <c r="F51" i="189"/>
  <c r="F44" i="189"/>
  <c r="F43" i="189"/>
  <c r="F50" i="189"/>
  <c r="F49" i="189"/>
  <c r="F36" i="189"/>
  <c r="F31" i="189"/>
  <c r="F26" i="189"/>
  <c r="F24" i="189"/>
  <c r="F22" i="189"/>
  <c r="F20" i="189"/>
  <c r="F59" i="189"/>
  <c r="F58" i="189"/>
  <c r="F53" i="189"/>
  <c r="F42" i="189"/>
  <c r="F25" i="189"/>
  <c r="F23" i="189"/>
  <c r="F21" i="189"/>
  <c r="F19" i="189"/>
  <c r="F46" i="189"/>
  <c r="F45" i="189"/>
  <c r="F37" i="189"/>
  <c r="F32" i="189"/>
  <c r="R59" i="189"/>
  <c r="R58" i="189"/>
  <c r="R46" i="189"/>
  <c r="R45" i="189"/>
  <c r="R27" i="189"/>
  <c r="R53" i="189"/>
  <c r="R50" i="189"/>
  <c r="R49" i="189"/>
  <c r="R42" i="189"/>
  <c r="R57" i="189"/>
  <c r="R24" i="189"/>
  <c r="R22" i="189"/>
  <c r="R20" i="189"/>
  <c r="Q63" i="189"/>
  <c r="R63" i="189" s="1"/>
  <c r="R48" i="189"/>
  <c r="R47" i="189"/>
  <c r="R36" i="189"/>
  <c r="R31" i="189"/>
  <c r="R26" i="189"/>
  <c r="R23" i="189"/>
  <c r="R21" i="189"/>
  <c r="R19" i="189"/>
  <c r="R52" i="189"/>
  <c r="R51" i="189"/>
  <c r="R30" i="189"/>
  <c r="AD57" i="189"/>
  <c r="AD52" i="189"/>
  <c r="AD51" i="189"/>
  <c r="AD44" i="189"/>
  <c r="AD43" i="189"/>
  <c r="AD27" i="189"/>
  <c r="AC63" i="189"/>
  <c r="AD63" i="189" s="1"/>
  <c r="AD60" i="189"/>
  <c r="AD48" i="189"/>
  <c r="AD47" i="189"/>
  <c r="AD38" i="189"/>
  <c r="AD46" i="189"/>
  <c r="AD45" i="189"/>
  <c r="AD36" i="189"/>
  <c r="AD31" i="189"/>
  <c r="AD26" i="189"/>
  <c r="AD24" i="189"/>
  <c r="AD22" i="189"/>
  <c r="AD20" i="189"/>
  <c r="AD23" i="189"/>
  <c r="AD21" i="189"/>
  <c r="AD19" i="189"/>
  <c r="AD59" i="189"/>
  <c r="AD58" i="189"/>
  <c r="AD53" i="189"/>
  <c r="AD42" i="189"/>
  <c r="AD37" i="189"/>
  <c r="AD32" i="189"/>
  <c r="R43" i="189"/>
  <c r="AD49" i="189"/>
  <c r="AD25" i="189"/>
  <c r="R32" i="189"/>
  <c r="L51" i="189"/>
  <c r="L50" i="189"/>
  <c r="L43" i="189"/>
  <c r="L42" i="189"/>
  <c r="L27" i="189"/>
  <c r="K63" i="189"/>
  <c r="L63" i="189" s="1"/>
  <c r="L60" i="189"/>
  <c r="L59" i="189"/>
  <c r="L47" i="189"/>
  <c r="L46" i="189"/>
  <c r="L38" i="189"/>
  <c r="L52" i="189"/>
  <c r="L30" i="189"/>
  <c r="L23" i="189"/>
  <c r="L21" i="189"/>
  <c r="L19" i="189"/>
  <c r="L45" i="189"/>
  <c r="L44" i="189"/>
  <c r="L37" i="189"/>
  <c r="L32" i="189"/>
  <c r="L24" i="189"/>
  <c r="L22" i="189"/>
  <c r="L20" i="189"/>
  <c r="L49" i="189"/>
  <c r="L48" i="189"/>
  <c r="L36" i="189"/>
  <c r="L31" i="189"/>
  <c r="W63" i="189"/>
  <c r="X63" i="189" s="1"/>
  <c r="X53" i="189"/>
  <c r="X49" i="189"/>
  <c r="X48" i="189"/>
  <c r="X27" i="189"/>
  <c r="X58" i="189"/>
  <c r="X57" i="189"/>
  <c r="X52" i="189"/>
  <c r="X45" i="189"/>
  <c r="X44" i="189"/>
  <c r="X60" i="189"/>
  <c r="X59" i="189"/>
  <c r="X43" i="189"/>
  <c r="X42" i="189"/>
  <c r="X38" i="189"/>
  <c r="X37" i="189"/>
  <c r="X32" i="189"/>
  <c r="X23" i="189"/>
  <c r="X21" i="189"/>
  <c r="X19" i="189"/>
  <c r="X51" i="189"/>
  <c r="X50" i="189"/>
  <c r="X30" i="189"/>
  <c r="X25" i="189"/>
  <c r="X24" i="189"/>
  <c r="X22" i="189"/>
  <c r="X20" i="189"/>
  <c r="F30" i="189"/>
  <c r="R38" i="189"/>
  <c r="R44" i="189"/>
  <c r="X47" i="189"/>
  <c r="AD50" i="189"/>
  <c r="L53" i="189"/>
  <c r="L57" i="189"/>
  <c r="R60" i="189"/>
  <c r="X26" i="189"/>
  <c r="AD30" i="189"/>
  <c r="R54" i="189"/>
  <c r="X39" i="189"/>
  <c r="X61" i="189"/>
  <c r="I59" i="189"/>
  <c r="I57" i="189"/>
  <c r="I52" i="189"/>
  <c r="I50" i="189"/>
  <c r="I48" i="189"/>
  <c r="I46" i="189"/>
  <c r="I44" i="189"/>
  <c r="I42" i="189"/>
  <c r="H63" i="189"/>
  <c r="I63" i="189" s="1"/>
  <c r="I53" i="189"/>
  <c r="I49" i="189"/>
  <c r="I37" i="189"/>
  <c r="I32" i="189"/>
  <c r="I30" i="189"/>
  <c r="I25" i="189"/>
  <c r="I58" i="189"/>
  <c r="I45" i="189"/>
  <c r="I36" i="189"/>
  <c r="I31" i="189"/>
  <c r="I27" i="189"/>
  <c r="I26" i="189"/>
  <c r="U59" i="189"/>
  <c r="U57" i="189"/>
  <c r="U52" i="189"/>
  <c r="U50" i="189"/>
  <c r="U48" i="189"/>
  <c r="U46" i="189"/>
  <c r="U44" i="189"/>
  <c r="U42" i="189"/>
  <c r="U60" i="189"/>
  <c r="U47" i="189"/>
  <c r="U38" i="189"/>
  <c r="U37" i="189"/>
  <c r="U32" i="189"/>
  <c r="U30" i="189"/>
  <c r="U25" i="189"/>
  <c r="T63" i="189"/>
  <c r="U63" i="189" s="1"/>
  <c r="U51" i="189"/>
  <c r="U43" i="189"/>
  <c r="U36" i="189"/>
  <c r="U31" i="189"/>
  <c r="U27" i="189"/>
  <c r="U26" i="189"/>
  <c r="AG59" i="189"/>
  <c r="AG57" i="189"/>
  <c r="AG52" i="189"/>
  <c r="AG50" i="189"/>
  <c r="AG48" i="189"/>
  <c r="AG46" i="189"/>
  <c r="AG44" i="189"/>
  <c r="AG42" i="189"/>
  <c r="AG37" i="189"/>
  <c r="AF63" i="189"/>
  <c r="AG63" i="189" s="1"/>
  <c r="AG58" i="189"/>
  <c r="AG45" i="189"/>
  <c r="AG32" i="189"/>
  <c r="AG30" i="189"/>
  <c r="AG25" i="189"/>
  <c r="AG53" i="189"/>
  <c r="AG49" i="189"/>
  <c r="AG36" i="189"/>
  <c r="AG31" i="189"/>
  <c r="AG27" i="189"/>
  <c r="AG26" i="189"/>
  <c r="F33" i="189"/>
  <c r="R33" i="189"/>
  <c r="AD33" i="189"/>
  <c r="I38" i="189"/>
  <c r="O39" i="189"/>
  <c r="I43" i="189"/>
  <c r="O46" i="189"/>
  <c r="U49" i="189"/>
  <c r="F54" i="189"/>
  <c r="O54" i="189"/>
  <c r="AG54" i="189"/>
  <c r="I60" i="189"/>
  <c r="O60" i="189"/>
  <c r="O58" i="189"/>
  <c r="O53" i="189"/>
  <c r="O51" i="189"/>
  <c r="O49" i="189"/>
  <c r="O47" i="189"/>
  <c r="O45" i="189"/>
  <c r="O43" i="189"/>
  <c r="O38" i="189"/>
  <c r="O57" i="189"/>
  <c r="O52" i="189"/>
  <c r="O44" i="189"/>
  <c r="O36" i="189"/>
  <c r="O31" i="189"/>
  <c r="O26" i="189"/>
  <c r="N63" i="189"/>
  <c r="O63" i="189" s="1"/>
  <c r="O48" i="189"/>
  <c r="O37" i="189"/>
  <c r="O32" i="189"/>
  <c r="O30" i="189"/>
  <c r="O27" i="189"/>
  <c r="AA60" i="189"/>
  <c r="AA58" i="189"/>
  <c r="AA53" i="189"/>
  <c r="AA51" i="189"/>
  <c r="AA49" i="189"/>
  <c r="AA47" i="189"/>
  <c r="AA45" i="189"/>
  <c r="AA43" i="189"/>
  <c r="AA38" i="189"/>
  <c r="AA50" i="189"/>
  <c r="AA42" i="189"/>
  <c r="AA36" i="189"/>
  <c r="AA31" i="189"/>
  <c r="AA26" i="189"/>
  <c r="AA61" i="189"/>
  <c r="AA59" i="189"/>
  <c r="AA46" i="189"/>
  <c r="AA37" i="189"/>
  <c r="AA32" i="189"/>
  <c r="AA30" i="189"/>
  <c r="AA27" i="189"/>
  <c r="AA25" i="189"/>
  <c r="L33" i="189"/>
  <c r="X33" i="189"/>
  <c r="L39" i="189"/>
  <c r="U39" i="189"/>
  <c r="AA44" i="189"/>
  <c r="AG47" i="189"/>
  <c r="I51" i="189"/>
  <c r="U53" i="189"/>
  <c r="I54" i="189"/>
  <c r="AD54" i="189"/>
  <c r="U58" i="189"/>
  <c r="L61" i="189"/>
  <c r="U61" i="189"/>
  <c r="AG61" i="189"/>
  <c r="R39" i="189"/>
  <c r="L54" i="189"/>
  <c r="R61" i="189"/>
  <c r="F39" i="189"/>
  <c r="AD39" i="189"/>
  <c r="X54" i="189"/>
  <c r="F61" i="189"/>
  <c r="AD61" i="189"/>
  <c r="F32" i="188"/>
  <c r="X36" i="188"/>
  <c r="L38" i="188"/>
  <c r="AD42" i="188"/>
  <c r="R44" i="188"/>
  <c r="F46" i="188"/>
  <c r="X47" i="188"/>
  <c r="L49" i="188"/>
  <c r="AD50" i="188"/>
  <c r="R52" i="188"/>
  <c r="L53" i="188"/>
  <c r="AD57" i="188"/>
  <c r="F60" i="188"/>
  <c r="F58" i="188"/>
  <c r="F53" i="188"/>
  <c r="F51" i="188"/>
  <c r="F49" i="188"/>
  <c r="F47" i="188"/>
  <c r="F45" i="188"/>
  <c r="F43" i="188"/>
  <c r="F38" i="188"/>
  <c r="F36" i="188"/>
  <c r="F31" i="188"/>
  <c r="F26" i="188"/>
  <c r="F24" i="188"/>
  <c r="L59" i="188"/>
  <c r="L57" i="188"/>
  <c r="L52" i="188"/>
  <c r="L50" i="188"/>
  <c r="L48" i="188"/>
  <c r="L46" i="188"/>
  <c r="L44" i="188"/>
  <c r="L42" i="188"/>
  <c r="L37" i="188"/>
  <c r="L32" i="188"/>
  <c r="L30" i="188"/>
  <c r="L25" i="188"/>
  <c r="R60" i="188"/>
  <c r="R58" i="188"/>
  <c r="R53" i="188"/>
  <c r="R51" i="188"/>
  <c r="R49" i="188"/>
  <c r="R47" i="188"/>
  <c r="R45" i="188"/>
  <c r="R43" i="188"/>
  <c r="R38" i="188"/>
  <c r="R36" i="188"/>
  <c r="R31" i="188"/>
  <c r="R26" i="188"/>
  <c r="R24" i="188"/>
  <c r="X59" i="188"/>
  <c r="X57" i="188"/>
  <c r="X52" i="188"/>
  <c r="X50" i="188"/>
  <c r="X48" i="188"/>
  <c r="X46" i="188"/>
  <c r="X44" i="188"/>
  <c r="X42" i="188"/>
  <c r="X37" i="188"/>
  <c r="X32" i="188"/>
  <c r="X30" i="188"/>
  <c r="X25" i="188"/>
  <c r="AD60" i="188"/>
  <c r="AD58" i="188"/>
  <c r="AD53" i="188"/>
  <c r="AD51" i="188"/>
  <c r="AD49" i="188"/>
  <c r="AD47" i="188"/>
  <c r="AD45" i="188"/>
  <c r="AD43" i="188"/>
  <c r="AD38" i="188"/>
  <c r="AD36" i="188"/>
  <c r="AD31" i="188"/>
  <c r="AD26" i="188"/>
  <c r="AD24" i="188"/>
  <c r="F30" i="188"/>
  <c r="X31" i="188"/>
  <c r="F33" i="188"/>
  <c r="L33" i="188"/>
  <c r="R33" i="188"/>
  <c r="X33" i="188"/>
  <c r="AD33" i="188"/>
  <c r="L36" i="188"/>
  <c r="AD37" i="188"/>
  <c r="R42" i="188"/>
  <c r="F44" i="188"/>
  <c r="X45" i="188"/>
  <c r="L47" i="188"/>
  <c r="AD48" i="188"/>
  <c r="R50" i="188"/>
  <c r="F52" i="188"/>
  <c r="R57" i="188"/>
  <c r="F59" i="188"/>
  <c r="X60" i="188"/>
  <c r="F61" i="188"/>
  <c r="L61" i="188"/>
  <c r="R61" i="188"/>
  <c r="X61" i="188"/>
  <c r="AD61" i="188"/>
  <c r="W63" i="188"/>
  <c r="X63" i="188" s="1"/>
  <c r="F57" i="188"/>
  <c r="X58" i="188"/>
  <c r="L60" i="188"/>
  <c r="Q63" i="188"/>
  <c r="R63" i="188" s="1"/>
  <c r="L26" i="187"/>
  <c r="R60" i="187"/>
  <c r="R58" i="187"/>
  <c r="R53" i="187"/>
  <c r="R51" i="187"/>
  <c r="R49" i="187"/>
  <c r="R47" i="187"/>
  <c r="R45" i="187"/>
  <c r="R43" i="187"/>
  <c r="AD60" i="187"/>
  <c r="AD58" i="187"/>
  <c r="AD53" i="187"/>
  <c r="AD51" i="187"/>
  <c r="AD49" i="187"/>
  <c r="AD47" i="187"/>
  <c r="AD45" i="187"/>
  <c r="AD43" i="187"/>
  <c r="R30" i="187"/>
  <c r="AD30" i="187"/>
  <c r="X31" i="187"/>
  <c r="AD32" i="187"/>
  <c r="L36" i="187"/>
  <c r="R37" i="187"/>
  <c r="F42" i="187"/>
  <c r="R44" i="187"/>
  <c r="F46" i="187"/>
  <c r="X47" i="187"/>
  <c r="L49" i="187"/>
  <c r="X51" i="187"/>
  <c r="R52" i="187"/>
  <c r="L53" i="187"/>
  <c r="AD54" i="187"/>
  <c r="W63" i="187"/>
  <c r="X63" i="187" s="1"/>
  <c r="F27" i="187"/>
  <c r="L27" i="187"/>
  <c r="R27" i="187"/>
  <c r="X27" i="187"/>
  <c r="AD27" i="187"/>
  <c r="F38" i="187"/>
  <c r="F39" i="187"/>
  <c r="AD39" i="187"/>
  <c r="X54" i="187"/>
  <c r="R57" i="187"/>
  <c r="L58" i="187"/>
  <c r="AD59" i="187"/>
  <c r="R61" i="187"/>
  <c r="F60" i="187"/>
  <c r="F58" i="187"/>
  <c r="F53" i="187"/>
  <c r="F51" i="187"/>
  <c r="F49" i="187"/>
  <c r="F47" i="187"/>
  <c r="F45" i="187"/>
  <c r="F43" i="187"/>
  <c r="X59" i="187"/>
  <c r="X57" i="187"/>
  <c r="X52" i="187"/>
  <c r="X50" i="187"/>
  <c r="X48" i="187"/>
  <c r="X46" i="187"/>
  <c r="X44" i="187"/>
  <c r="X42" i="187"/>
  <c r="L31" i="187"/>
  <c r="F32" i="187"/>
  <c r="X36" i="187"/>
  <c r="AD37" i="187"/>
  <c r="L39" i="187"/>
  <c r="X43" i="187"/>
  <c r="L45" i="187"/>
  <c r="AD46" i="187"/>
  <c r="R48" i="187"/>
  <c r="AD50" i="187"/>
  <c r="F54" i="187"/>
  <c r="X61" i="187"/>
  <c r="K63" i="187"/>
  <c r="L63" i="187" s="1"/>
  <c r="L19" i="187"/>
  <c r="X19" i="187"/>
  <c r="F20" i="187"/>
  <c r="R20" i="187"/>
  <c r="AD20" i="187"/>
  <c r="L21" i="187"/>
  <c r="X21" i="187"/>
  <c r="F22" i="187"/>
  <c r="R22" i="187"/>
  <c r="AD22" i="187"/>
  <c r="L23" i="187"/>
  <c r="X23" i="187"/>
  <c r="F24" i="187"/>
  <c r="R24" i="187"/>
  <c r="AD24" i="187"/>
  <c r="L25" i="187"/>
  <c r="X25" i="187"/>
  <c r="F26" i="187"/>
  <c r="R26" i="187"/>
  <c r="AD26" i="187"/>
  <c r="H63" i="187"/>
  <c r="I63" i="187" s="1"/>
  <c r="I59" i="187"/>
  <c r="I57" i="187"/>
  <c r="I52" i="187"/>
  <c r="I50" i="187"/>
  <c r="I48" i="187"/>
  <c r="I46" i="187"/>
  <c r="I44" i="187"/>
  <c r="I42" i="187"/>
  <c r="N63" i="187"/>
  <c r="O63" i="187" s="1"/>
  <c r="O60" i="187"/>
  <c r="O58" i="187"/>
  <c r="O53" i="187"/>
  <c r="O51" i="187"/>
  <c r="O49" i="187"/>
  <c r="O47" i="187"/>
  <c r="O45" i="187"/>
  <c r="O43" i="187"/>
  <c r="O38" i="187"/>
  <c r="T63" i="187"/>
  <c r="U63" i="187" s="1"/>
  <c r="U59" i="187"/>
  <c r="U57" i="187"/>
  <c r="U52" i="187"/>
  <c r="U50" i="187"/>
  <c r="U48" i="187"/>
  <c r="U46" i="187"/>
  <c r="U44" i="187"/>
  <c r="U42" i="187"/>
  <c r="Z63" i="187"/>
  <c r="AA63" i="187" s="1"/>
  <c r="AA60" i="187"/>
  <c r="AA58" i="187"/>
  <c r="AA53" i="187"/>
  <c r="AA51" i="187"/>
  <c r="AA49" i="187"/>
  <c r="AA47" i="187"/>
  <c r="AA45" i="187"/>
  <c r="AA43" i="187"/>
  <c r="AA38" i="187"/>
  <c r="AF63" i="187"/>
  <c r="AG63" i="187" s="1"/>
  <c r="AG59" i="187"/>
  <c r="AG57" i="187"/>
  <c r="AG52" i="187"/>
  <c r="AG50" i="187"/>
  <c r="AG48" i="187"/>
  <c r="AG46" i="187"/>
  <c r="AG44" i="187"/>
  <c r="AG42" i="187"/>
  <c r="AG37" i="187"/>
  <c r="L30" i="187"/>
  <c r="X30" i="187"/>
  <c r="F31" i="187"/>
  <c r="R31" i="187"/>
  <c r="AD31" i="187"/>
  <c r="L32" i="187"/>
  <c r="X32" i="187"/>
  <c r="F36" i="187"/>
  <c r="R36" i="187"/>
  <c r="AD36" i="187"/>
  <c r="L37" i="187"/>
  <c r="X37" i="187"/>
  <c r="I38" i="187"/>
  <c r="X38" i="187"/>
  <c r="X39" i="187"/>
  <c r="R42" i="187"/>
  <c r="L43" i="187"/>
  <c r="F44" i="187"/>
  <c r="AD44" i="187"/>
  <c r="X45" i="187"/>
  <c r="R46" i="187"/>
  <c r="L47" i="187"/>
  <c r="F48" i="187"/>
  <c r="AD48" i="187"/>
  <c r="X49" i="187"/>
  <c r="R50" i="187"/>
  <c r="L51" i="187"/>
  <c r="F52" i="187"/>
  <c r="AD52" i="187"/>
  <c r="X53" i="187"/>
  <c r="I54" i="187"/>
  <c r="R54" i="187"/>
  <c r="AG54" i="187"/>
  <c r="AA57" i="187"/>
  <c r="U58" i="187"/>
  <c r="O59" i="187"/>
  <c r="I60" i="187"/>
  <c r="AG60" i="187"/>
  <c r="L61" i="187"/>
  <c r="AA61" i="187"/>
  <c r="E63" i="187"/>
  <c r="F63" i="187" s="1"/>
  <c r="Q63" i="187"/>
  <c r="R63" i="187" s="1"/>
  <c r="AC63" i="187"/>
  <c r="AD63" i="187" s="1"/>
  <c r="L59" i="187"/>
  <c r="L57" i="187"/>
  <c r="L52" i="187"/>
  <c r="L50" i="187"/>
  <c r="L48" i="187"/>
  <c r="L46" i="187"/>
  <c r="L44" i="187"/>
  <c r="L42" i="187"/>
  <c r="F30" i="187"/>
  <c r="R32" i="187"/>
  <c r="F37" i="187"/>
  <c r="R38" i="187"/>
  <c r="AD42" i="187"/>
  <c r="F50" i="187"/>
  <c r="O30" i="187"/>
  <c r="AA30" i="187"/>
  <c r="I31" i="187"/>
  <c r="U31" i="187"/>
  <c r="AG31" i="187"/>
  <c r="O32" i="187"/>
  <c r="AA32" i="187"/>
  <c r="I36" i="187"/>
  <c r="U36" i="187"/>
  <c r="AG36" i="187"/>
  <c r="O37" i="187"/>
  <c r="AA37" i="187"/>
  <c r="L38" i="187"/>
  <c r="AD38" i="187"/>
  <c r="R39" i="187"/>
  <c r="AG39" i="187"/>
  <c r="AA42" i="187"/>
  <c r="U43" i="187"/>
  <c r="O44" i="187"/>
  <c r="I45" i="187"/>
  <c r="AG45" i="187"/>
  <c r="AA46" i="187"/>
  <c r="U47" i="187"/>
  <c r="O48" i="187"/>
  <c r="I49" i="187"/>
  <c r="AG49" i="187"/>
  <c r="AA50" i="187"/>
  <c r="U51" i="187"/>
  <c r="O52" i="187"/>
  <c r="I53" i="187"/>
  <c r="AG53" i="187"/>
  <c r="L54" i="187"/>
  <c r="AA54" i="187"/>
  <c r="F57" i="187"/>
  <c r="AD57" i="187"/>
  <c r="X58" i="187"/>
  <c r="R59" i="187"/>
  <c r="L60" i="187"/>
  <c r="F61" i="187"/>
  <c r="U61" i="187"/>
  <c r="AD61" i="187"/>
  <c r="T54" i="151"/>
  <c r="N54" i="151"/>
  <c r="H54" i="151"/>
  <c r="AF54" i="151"/>
  <c r="Z54" i="151"/>
  <c r="Z27" i="151"/>
  <c r="AA37" i="151" s="1"/>
  <c r="H63" i="181"/>
  <c r="I63" i="181" s="1"/>
  <c r="I59" i="181"/>
  <c r="I57" i="181"/>
  <c r="I52" i="181"/>
  <c r="I50" i="181"/>
  <c r="I48" i="181"/>
  <c r="I46" i="181"/>
  <c r="I44" i="181"/>
  <c r="I42" i="181"/>
  <c r="N63" i="181"/>
  <c r="O63" i="181" s="1"/>
  <c r="O60" i="181"/>
  <c r="O58" i="181"/>
  <c r="O53" i="181"/>
  <c r="O51" i="181"/>
  <c r="O49" i="181"/>
  <c r="O47" i="181"/>
  <c r="O45" i="181"/>
  <c r="O43" i="181"/>
  <c r="O38" i="181"/>
  <c r="T63" i="181"/>
  <c r="U63" i="181" s="1"/>
  <c r="U59" i="181"/>
  <c r="U57" i="181"/>
  <c r="U52" i="181"/>
  <c r="U50" i="181"/>
  <c r="U48" i="181"/>
  <c r="U46" i="181"/>
  <c r="U44" i="181"/>
  <c r="U42" i="181"/>
  <c r="U37" i="181"/>
  <c r="Z63" i="181"/>
  <c r="AA63" i="181" s="1"/>
  <c r="AA60" i="181"/>
  <c r="AA58" i="181"/>
  <c r="AA53" i="181"/>
  <c r="AA51" i="181"/>
  <c r="AA49" i="181"/>
  <c r="AA47" i="181"/>
  <c r="AA45" i="181"/>
  <c r="AA43" i="181"/>
  <c r="AA38" i="181"/>
  <c r="AF63" i="181"/>
  <c r="AG63" i="181" s="1"/>
  <c r="AG59" i="181"/>
  <c r="AG57" i="181"/>
  <c r="AG52" i="181"/>
  <c r="AG50" i="181"/>
  <c r="AG48" i="181"/>
  <c r="AG46" i="181"/>
  <c r="AG44" i="181"/>
  <c r="AG42" i="181"/>
  <c r="AG37" i="181"/>
  <c r="U36" i="181"/>
  <c r="I37" i="181"/>
  <c r="AA37" i="181"/>
  <c r="U39" i="181"/>
  <c r="AA42" i="181"/>
  <c r="O44" i="181"/>
  <c r="AG45" i="181"/>
  <c r="U47" i="181"/>
  <c r="I49" i="181"/>
  <c r="AA50" i="181"/>
  <c r="O52" i="181"/>
  <c r="I53" i="181"/>
  <c r="O54" i="181"/>
  <c r="I58" i="181"/>
  <c r="AA59" i="181"/>
  <c r="U61" i="181"/>
  <c r="O19" i="181"/>
  <c r="AA19" i="181"/>
  <c r="I20" i="181"/>
  <c r="U20" i="181"/>
  <c r="AG20" i="181"/>
  <c r="O21" i="181"/>
  <c r="AA21" i="181"/>
  <c r="I22" i="181"/>
  <c r="U22" i="181"/>
  <c r="AG22" i="181"/>
  <c r="O23" i="181"/>
  <c r="AA23" i="181"/>
  <c r="I24" i="181"/>
  <c r="U24" i="181"/>
  <c r="AG24" i="181"/>
  <c r="O25" i="181"/>
  <c r="AA25" i="181"/>
  <c r="I26" i="181"/>
  <c r="U26" i="181"/>
  <c r="AG26" i="181"/>
  <c r="I27" i="181"/>
  <c r="O27" i="181"/>
  <c r="U27" i="181"/>
  <c r="AA27" i="181"/>
  <c r="AG27" i="181"/>
  <c r="O30" i="181"/>
  <c r="AA30" i="181"/>
  <c r="I31" i="181"/>
  <c r="U31" i="181"/>
  <c r="AG31" i="181"/>
  <c r="O32" i="181"/>
  <c r="AA32" i="181"/>
  <c r="I36" i="181"/>
  <c r="AA36" i="181"/>
  <c r="I38" i="181"/>
  <c r="O39" i="181"/>
  <c r="I43" i="181"/>
  <c r="AA44" i="181"/>
  <c r="O46" i="181"/>
  <c r="AG47" i="181"/>
  <c r="U49" i="181"/>
  <c r="I51" i="181"/>
  <c r="AA52" i="181"/>
  <c r="U53" i="181"/>
  <c r="I54" i="181"/>
  <c r="R54" i="181"/>
  <c r="AG54" i="181"/>
  <c r="U58" i="181"/>
  <c r="I60" i="181"/>
  <c r="O61" i="181"/>
  <c r="F60" i="181"/>
  <c r="F58" i="181"/>
  <c r="F53" i="181"/>
  <c r="F51" i="181"/>
  <c r="F49" i="181"/>
  <c r="F47" i="181"/>
  <c r="F45" i="181"/>
  <c r="F43" i="181"/>
  <c r="F38" i="181"/>
  <c r="F61" i="181"/>
  <c r="F39" i="181"/>
  <c r="E63" i="181"/>
  <c r="F63" i="181" s="1"/>
  <c r="F59" i="181"/>
  <c r="F57" i="181"/>
  <c r="F52" i="181"/>
  <c r="F50" i="181"/>
  <c r="F48" i="181"/>
  <c r="F46" i="181"/>
  <c r="F44" i="181"/>
  <c r="F42" i="181"/>
  <c r="F37" i="181"/>
  <c r="L59" i="181"/>
  <c r="L57" i="181"/>
  <c r="L52" i="181"/>
  <c r="L50" i="181"/>
  <c r="L48" i="181"/>
  <c r="L46" i="181"/>
  <c r="L44" i="181"/>
  <c r="L42" i="181"/>
  <c r="L61" i="181"/>
  <c r="L39" i="181"/>
  <c r="K63" i="181"/>
  <c r="L63" i="181" s="1"/>
  <c r="L60" i="181"/>
  <c r="L58" i="181"/>
  <c r="L53" i="181"/>
  <c r="L51" i="181"/>
  <c r="L49" i="181"/>
  <c r="L47" i="181"/>
  <c r="L45" i="181"/>
  <c r="L43" i="181"/>
  <c r="L38" i="181"/>
  <c r="L36" i="181"/>
  <c r="R60" i="181"/>
  <c r="R58" i="181"/>
  <c r="R53" i="181"/>
  <c r="R51" i="181"/>
  <c r="R49" i="181"/>
  <c r="R47" i="181"/>
  <c r="R45" i="181"/>
  <c r="R43" i="181"/>
  <c r="R38" i="181"/>
  <c r="R61" i="181"/>
  <c r="R39" i="181"/>
  <c r="Q63" i="181"/>
  <c r="R63" i="181" s="1"/>
  <c r="R59" i="181"/>
  <c r="R57" i="181"/>
  <c r="R52" i="181"/>
  <c r="R50" i="181"/>
  <c r="R48" i="181"/>
  <c r="R46" i="181"/>
  <c r="R44" i="181"/>
  <c r="R42" i="181"/>
  <c r="R37" i="181"/>
  <c r="X59" i="181"/>
  <c r="X57" i="181"/>
  <c r="X52" i="181"/>
  <c r="X50" i="181"/>
  <c r="X48" i="181"/>
  <c r="X46" i="181"/>
  <c r="X44" i="181"/>
  <c r="X42" i="181"/>
  <c r="X61" i="181"/>
  <c r="X54" i="181"/>
  <c r="X39" i="181"/>
  <c r="W63" i="181"/>
  <c r="X63" i="181" s="1"/>
  <c r="X60" i="181"/>
  <c r="X58" i="181"/>
  <c r="X53" i="181"/>
  <c r="X51" i="181"/>
  <c r="X49" i="181"/>
  <c r="X47" i="181"/>
  <c r="X45" i="181"/>
  <c r="X43" i="181"/>
  <c r="X38" i="181"/>
  <c r="X36" i="181"/>
  <c r="AD60" i="181"/>
  <c r="AD58" i="181"/>
  <c r="AD53" i="181"/>
  <c r="AD51" i="181"/>
  <c r="AD49" i="181"/>
  <c r="AD47" i="181"/>
  <c r="AD45" i="181"/>
  <c r="AD43" i="181"/>
  <c r="AD38" i="181"/>
  <c r="AD61" i="181"/>
  <c r="AD54" i="181"/>
  <c r="AD39" i="181"/>
  <c r="AC63" i="181"/>
  <c r="AD63" i="181" s="1"/>
  <c r="AD59" i="181"/>
  <c r="AD57" i="181"/>
  <c r="AD52" i="181"/>
  <c r="AD50" i="181"/>
  <c r="AD48" i="181"/>
  <c r="AD46" i="181"/>
  <c r="AD44" i="181"/>
  <c r="AD42" i="181"/>
  <c r="AD37" i="181"/>
  <c r="F30" i="181"/>
  <c r="R30" i="181"/>
  <c r="AD30" i="181"/>
  <c r="L31" i="181"/>
  <c r="X31" i="181"/>
  <c r="F32" i="181"/>
  <c r="R32" i="181"/>
  <c r="AD32" i="181"/>
  <c r="O36" i="181"/>
  <c r="AD36" i="181"/>
  <c r="O37" i="181"/>
  <c r="U38" i="181"/>
  <c r="I39" i="181"/>
  <c r="AG39" i="181"/>
  <c r="U43" i="181"/>
  <c r="I45" i="181"/>
  <c r="AA46" i="181"/>
  <c r="O48" i="181"/>
  <c r="AG49" i="181"/>
  <c r="U51" i="181"/>
  <c r="AG53" i="181"/>
  <c r="L54" i="181"/>
  <c r="AA54" i="181"/>
  <c r="O57" i="181"/>
  <c r="AG58" i="181"/>
  <c r="U60" i="181"/>
  <c r="I61" i="181"/>
  <c r="AG61" i="181"/>
  <c r="L26" i="186"/>
  <c r="H63" i="186"/>
  <c r="I63" i="186" s="1"/>
  <c r="N63" i="186"/>
  <c r="O63" i="186" s="1"/>
  <c r="T63" i="186"/>
  <c r="U63" i="186" s="1"/>
  <c r="Z63" i="186"/>
  <c r="AA63" i="186" s="1"/>
  <c r="AF63" i="186"/>
  <c r="AG63" i="186" s="1"/>
  <c r="AD30" i="186"/>
  <c r="R32" i="186"/>
  <c r="X36" i="186"/>
  <c r="L38" i="186"/>
  <c r="F39" i="186"/>
  <c r="AD39" i="186"/>
  <c r="F54" i="186"/>
  <c r="AD54" i="186"/>
  <c r="L61" i="186"/>
  <c r="R30" i="186"/>
  <c r="F32" i="186"/>
  <c r="L36" i="186"/>
  <c r="AD37" i="186"/>
  <c r="X39" i="186"/>
  <c r="R42" i="186"/>
  <c r="L43" i="186"/>
  <c r="F44" i="186"/>
  <c r="AD44" i="186"/>
  <c r="X45" i="186"/>
  <c r="X54" i="186"/>
  <c r="F61" i="186"/>
  <c r="AD61" i="186"/>
  <c r="F60" i="186"/>
  <c r="F58" i="186"/>
  <c r="F53" i="186"/>
  <c r="F51" i="186"/>
  <c r="F49" i="186"/>
  <c r="F47" i="186"/>
  <c r="F45" i="186"/>
  <c r="F43" i="186"/>
  <c r="F38" i="186"/>
  <c r="F36" i="186"/>
  <c r="F31" i="186"/>
  <c r="F26" i="186"/>
  <c r="F24" i="186"/>
  <c r="E63" i="186"/>
  <c r="F63" i="186" s="1"/>
  <c r="F59" i="186"/>
  <c r="F57" i="186"/>
  <c r="F52" i="186"/>
  <c r="L59" i="186"/>
  <c r="L57" i="186"/>
  <c r="L52" i="186"/>
  <c r="L50" i="186"/>
  <c r="L48" i="186"/>
  <c r="L46" i="186"/>
  <c r="L44" i="186"/>
  <c r="L42" i="186"/>
  <c r="L37" i="186"/>
  <c r="L32" i="186"/>
  <c r="L30" i="186"/>
  <c r="L25" i="186"/>
  <c r="K63" i="186"/>
  <c r="L63" i="186" s="1"/>
  <c r="L60" i="186"/>
  <c r="L58" i="186"/>
  <c r="L53" i="186"/>
  <c r="L51" i="186"/>
  <c r="R60" i="186"/>
  <c r="R58" i="186"/>
  <c r="R53" i="186"/>
  <c r="R51" i="186"/>
  <c r="R49" i="186"/>
  <c r="R47" i="186"/>
  <c r="R45" i="186"/>
  <c r="R43" i="186"/>
  <c r="R38" i="186"/>
  <c r="R36" i="186"/>
  <c r="R31" i="186"/>
  <c r="R26" i="186"/>
  <c r="R24" i="186"/>
  <c r="Q63" i="186"/>
  <c r="R63" i="186" s="1"/>
  <c r="R59" i="186"/>
  <c r="R57" i="186"/>
  <c r="R52" i="186"/>
  <c r="R50" i="186"/>
  <c r="X59" i="186"/>
  <c r="X57" i="186"/>
  <c r="X52" i="186"/>
  <c r="X50" i="186"/>
  <c r="X48" i="186"/>
  <c r="X46" i="186"/>
  <c r="X44" i="186"/>
  <c r="X42" i="186"/>
  <c r="X37" i="186"/>
  <c r="X32" i="186"/>
  <c r="X30" i="186"/>
  <c r="X25" i="186"/>
  <c r="W63" i="186"/>
  <c r="X63" i="186" s="1"/>
  <c r="X60" i="186"/>
  <c r="X58" i="186"/>
  <c r="X53" i="186"/>
  <c r="X51" i="186"/>
  <c r="AD60" i="186"/>
  <c r="AD58" i="186"/>
  <c r="AD53" i="186"/>
  <c r="AD51" i="186"/>
  <c r="AD49" i="186"/>
  <c r="AD47" i="186"/>
  <c r="AD45" i="186"/>
  <c r="AD43" i="186"/>
  <c r="AD38" i="186"/>
  <c r="AD36" i="186"/>
  <c r="AD31" i="186"/>
  <c r="AD26" i="186"/>
  <c r="AD24" i="186"/>
  <c r="AC63" i="186"/>
  <c r="AD63" i="186" s="1"/>
  <c r="AD59" i="186"/>
  <c r="AD57" i="186"/>
  <c r="AD52" i="186"/>
  <c r="AD50" i="186"/>
  <c r="F30" i="186"/>
  <c r="X31" i="186"/>
  <c r="F33" i="186"/>
  <c r="L33" i="186"/>
  <c r="R33" i="186"/>
  <c r="X33" i="186"/>
  <c r="AD33" i="186"/>
  <c r="R37" i="186"/>
  <c r="X38" i="186"/>
  <c r="R39" i="186"/>
  <c r="R54" i="186"/>
  <c r="X61" i="186"/>
  <c r="O38" i="186"/>
  <c r="AA38" i="186"/>
  <c r="I42" i="186"/>
  <c r="U42" i="186"/>
  <c r="AG42" i="186"/>
  <c r="O43" i="186"/>
  <c r="AA43" i="186"/>
  <c r="I44" i="186"/>
  <c r="U44" i="186"/>
  <c r="AG44" i="186"/>
  <c r="O45" i="186"/>
  <c r="AA45" i="186"/>
  <c r="I46" i="186"/>
  <c r="U46" i="186"/>
  <c r="AG46" i="186"/>
  <c r="O47" i="186"/>
  <c r="AA47" i="186"/>
  <c r="I48" i="186"/>
  <c r="U48" i="186"/>
  <c r="AG48" i="186"/>
  <c r="O49" i="186"/>
  <c r="AA49" i="186"/>
  <c r="I50" i="186"/>
  <c r="U50" i="186"/>
  <c r="AG50" i="186"/>
  <c r="O51" i="186"/>
  <c r="AA51" i="186"/>
  <c r="I52" i="186"/>
  <c r="U52" i="186"/>
  <c r="AG52" i="186"/>
  <c r="O53" i="186"/>
  <c r="AA53" i="186"/>
  <c r="I57" i="186"/>
  <c r="U57" i="186"/>
  <c r="AG57" i="186"/>
  <c r="O58" i="186"/>
  <c r="AA58" i="186"/>
  <c r="I59" i="186"/>
  <c r="U59" i="186"/>
  <c r="AG59" i="186"/>
  <c r="O60" i="186"/>
  <c r="AA60" i="186"/>
  <c r="N63" i="180"/>
  <c r="O63" i="180" s="1"/>
  <c r="O60" i="180"/>
  <c r="O58" i="180"/>
  <c r="O53" i="180"/>
  <c r="O51" i="180"/>
  <c r="O49" i="180"/>
  <c r="O47" i="180"/>
  <c r="O45" i="180"/>
  <c r="O43" i="180"/>
  <c r="O38" i="180"/>
  <c r="O57" i="180"/>
  <c r="O42" i="180"/>
  <c r="O36" i="180"/>
  <c r="O31" i="180"/>
  <c r="O26" i="180"/>
  <c r="O24" i="180"/>
  <c r="O22" i="180"/>
  <c r="O20" i="180"/>
  <c r="O61" i="180"/>
  <c r="O48" i="180"/>
  <c r="O44" i="180"/>
  <c r="O54" i="180"/>
  <c r="O52" i="180"/>
  <c r="O37" i="180"/>
  <c r="O32" i="180"/>
  <c r="O30" i="180"/>
  <c r="O27" i="180"/>
  <c r="O25" i="180"/>
  <c r="O23" i="180"/>
  <c r="O21" i="180"/>
  <c r="O19" i="180"/>
  <c r="Z63" i="180"/>
  <c r="AA63" i="180" s="1"/>
  <c r="AA60" i="180"/>
  <c r="AA58" i="180"/>
  <c r="AA53" i="180"/>
  <c r="AA51" i="180"/>
  <c r="AA49" i="180"/>
  <c r="AA47" i="180"/>
  <c r="AA45" i="180"/>
  <c r="AA43" i="180"/>
  <c r="AA38" i="180"/>
  <c r="AA54" i="180"/>
  <c r="AA36" i="180"/>
  <c r="AA31" i="180"/>
  <c r="AA26" i="180"/>
  <c r="AA24" i="180"/>
  <c r="AA22" i="180"/>
  <c r="AA20" i="180"/>
  <c r="AA61" i="180"/>
  <c r="AA52" i="180"/>
  <c r="AA46" i="180"/>
  <c r="AA42" i="180"/>
  <c r="AA59" i="180"/>
  <c r="AA50" i="180"/>
  <c r="AA32" i="180"/>
  <c r="AA30" i="180"/>
  <c r="AA27" i="180"/>
  <c r="AA25" i="180"/>
  <c r="AA23" i="180"/>
  <c r="AA21" i="180"/>
  <c r="AA19" i="180"/>
  <c r="AA37" i="180"/>
  <c r="AA48" i="180"/>
  <c r="O33" i="180"/>
  <c r="AA33" i="180"/>
  <c r="I39" i="180"/>
  <c r="U39" i="180"/>
  <c r="U43" i="180"/>
  <c r="O46" i="180"/>
  <c r="U49" i="180"/>
  <c r="H63" i="180"/>
  <c r="I63" i="180" s="1"/>
  <c r="I59" i="180"/>
  <c r="I57" i="180"/>
  <c r="I52" i="180"/>
  <c r="I50" i="180"/>
  <c r="I48" i="180"/>
  <c r="I46" i="180"/>
  <c r="I44" i="180"/>
  <c r="I42" i="180"/>
  <c r="I61" i="180"/>
  <c r="I38" i="180"/>
  <c r="I37" i="180"/>
  <c r="I32" i="180"/>
  <c r="I30" i="180"/>
  <c r="I25" i="180"/>
  <c r="I23" i="180"/>
  <c r="I21" i="180"/>
  <c r="I19" i="180"/>
  <c r="I60" i="180"/>
  <c r="I54" i="180"/>
  <c r="I51" i="180"/>
  <c r="I49" i="180"/>
  <c r="I45" i="180"/>
  <c r="I58" i="180"/>
  <c r="I53" i="180"/>
  <c r="I43" i="180"/>
  <c r="I36" i="180"/>
  <c r="I31" i="180"/>
  <c r="I27" i="180"/>
  <c r="I26" i="180"/>
  <c r="I24" i="180"/>
  <c r="I22" i="180"/>
  <c r="I20" i="180"/>
  <c r="T63" i="180"/>
  <c r="U63" i="180" s="1"/>
  <c r="U59" i="180"/>
  <c r="U57" i="180"/>
  <c r="U52" i="180"/>
  <c r="U50" i="180"/>
  <c r="U48" i="180"/>
  <c r="U46" i="180"/>
  <c r="U44" i="180"/>
  <c r="U42" i="180"/>
  <c r="U37" i="180"/>
  <c r="U60" i="180"/>
  <c r="U51" i="180"/>
  <c r="U32" i="180"/>
  <c r="U30" i="180"/>
  <c r="U25" i="180"/>
  <c r="U23" i="180"/>
  <c r="U21" i="180"/>
  <c r="U19" i="180"/>
  <c r="U58" i="180"/>
  <c r="U53" i="180"/>
  <c r="U47" i="180"/>
  <c r="U38" i="180"/>
  <c r="U61" i="180"/>
  <c r="U36" i="180"/>
  <c r="U31" i="180"/>
  <c r="U27" i="180"/>
  <c r="U26" i="180"/>
  <c r="U24" i="180"/>
  <c r="U22" i="180"/>
  <c r="U20" i="180"/>
  <c r="AF63" i="180"/>
  <c r="AG63" i="180" s="1"/>
  <c r="AG59" i="180"/>
  <c r="AG57" i="180"/>
  <c r="AG52" i="180"/>
  <c r="AG50" i="180"/>
  <c r="AG48" i="180"/>
  <c r="AG46" i="180"/>
  <c r="AG44" i="180"/>
  <c r="AG42" i="180"/>
  <c r="AG37" i="180"/>
  <c r="AG61" i="180"/>
  <c r="AG58" i="180"/>
  <c r="AG53" i="180"/>
  <c r="AG43" i="180"/>
  <c r="AG32" i="180"/>
  <c r="AG30" i="180"/>
  <c r="AG25" i="180"/>
  <c r="AG23" i="180"/>
  <c r="AG21" i="180"/>
  <c r="AG19" i="180"/>
  <c r="AG54" i="180"/>
  <c r="AG49" i="180"/>
  <c r="AG45" i="180"/>
  <c r="AG38" i="180"/>
  <c r="AG36" i="180"/>
  <c r="AG31" i="180"/>
  <c r="AG27" i="180"/>
  <c r="AG26" i="180"/>
  <c r="AG24" i="180"/>
  <c r="AG22" i="180"/>
  <c r="AG20" i="180"/>
  <c r="AG39" i="180"/>
  <c r="I47" i="180"/>
  <c r="O50" i="180"/>
  <c r="AA57" i="180"/>
  <c r="AD37" i="180"/>
  <c r="R38" i="180"/>
  <c r="L39" i="180"/>
  <c r="F42" i="180"/>
  <c r="X42" i="180"/>
  <c r="X43" i="180"/>
  <c r="L44" i="180"/>
  <c r="AD44" i="180"/>
  <c r="X45" i="180"/>
  <c r="X54" i="180"/>
  <c r="F61" i="180"/>
  <c r="AD61" i="180"/>
  <c r="F60" i="180"/>
  <c r="F58" i="180"/>
  <c r="F53" i="180"/>
  <c r="F51" i="180"/>
  <c r="F49" i="180"/>
  <c r="F47" i="180"/>
  <c r="F45" i="180"/>
  <c r="E63" i="180"/>
  <c r="F63" i="180" s="1"/>
  <c r="F59" i="180"/>
  <c r="F57" i="180"/>
  <c r="F52" i="180"/>
  <c r="L59" i="180"/>
  <c r="L57" i="180"/>
  <c r="L52" i="180"/>
  <c r="L50" i="180"/>
  <c r="L48" i="180"/>
  <c r="L46" i="180"/>
  <c r="K63" i="180"/>
  <c r="L63" i="180" s="1"/>
  <c r="L60" i="180"/>
  <c r="L58" i="180"/>
  <c r="L53" i="180"/>
  <c r="L51" i="180"/>
  <c r="R60" i="180"/>
  <c r="R58" i="180"/>
  <c r="R53" i="180"/>
  <c r="R51" i="180"/>
  <c r="R49" i="180"/>
  <c r="R47" i="180"/>
  <c r="R45" i="180"/>
  <c r="Q63" i="180"/>
  <c r="R63" i="180" s="1"/>
  <c r="R59" i="180"/>
  <c r="R57" i="180"/>
  <c r="R52" i="180"/>
  <c r="R50" i="180"/>
  <c r="X59" i="180"/>
  <c r="X57" i="180"/>
  <c r="X52" i="180"/>
  <c r="X50" i="180"/>
  <c r="X48" i="180"/>
  <c r="X46" i="180"/>
  <c r="X44" i="180"/>
  <c r="W63" i="180"/>
  <c r="X63" i="180" s="1"/>
  <c r="X60" i="180"/>
  <c r="X58" i="180"/>
  <c r="X53" i="180"/>
  <c r="X51" i="180"/>
  <c r="AD60" i="180"/>
  <c r="AD58" i="180"/>
  <c r="AD53" i="180"/>
  <c r="AD51" i="180"/>
  <c r="AD49" i="180"/>
  <c r="AD47" i="180"/>
  <c r="AD45" i="180"/>
  <c r="AC63" i="180"/>
  <c r="AD63" i="180" s="1"/>
  <c r="AD59" i="180"/>
  <c r="AD57" i="180"/>
  <c r="AD52" i="180"/>
  <c r="AD50" i="180"/>
  <c r="F30" i="180"/>
  <c r="R30" i="180"/>
  <c r="AD30" i="180"/>
  <c r="L31" i="180"/>
  <c r="X31" i="180"/>
  <c r="F32" i="180"/>
  <c r="R32" i="180"/>
  <c r="AD32" i="180"/>
  <c r="L36" i="180"/>
  <c r="X36" i="180"/>
  <c r="F37" i="180"/>
  <c r="R37" i="180"/>
  <c r="F38" i="180"/>
  <c r="F39" i="180"/>
  <c r="AD39" i="180"/>
  <c r="L42" i="180"/>
  <c r="L43" i="180"/>
  <c r="AD43" i="180"/>
  <c r="R54" i="180"/>
  <c r="X61" i="180"/>
  <c r="F27" i="180"/>
  <c r="L27" i="180"/>
  <c r="R27" i="180"/>
  <c r="X27" i="180"/>
  <c r="AD27" i="180"/>
  <c r="X37" i="180"/>
  <c r="X38" i="180"/>
  <c r="X39" i="180"/>
  <c r="AD42" i="180"/>
  <c r="R43" i="180"/>
  <c r="R44" i="180"/>
  <c r="L45" i="180"/>
  <c r="F46" i="180"/>
  <c r="AD46" i="180"/>
  <c r="X47" i="180"/>
  <c r="R48" i="180"/>
  <c r="L49" i="180"/>
  <c r="F50" i="180"/>
  <c r="L54" i="180"/>
  <c r="R61" i="180"/>
  <c r="AF63" i="159"/>
  <c r="AG63" i="159" s="1"/>
  <c r="AG59" i="159"/>
  <c r="AG57" i="159"/>
  <c r="AG52" i="159"/>
  <c r="AG50" i="159"/>
  <c r="AG48" i="159"/>
  <c r="AG46" i="159"/>
  <c r="AG44" i="159"/>
  <c r="AG42" i="159"/>
  <c r="AG37" i="159"/>
  <c r="AG58" i="159"/>
  <c r="AG45" i="159"/>
  <c r="AG33" i="159"/>
  <c r="AG32" i="159"/>
  <c r="AG30" i="159"/>
  <c r="AG25" i="159"/>
  <c r="AG23" i="159"/>
  <c r="AG60" i="159"/>
  <c r="AG47" i="159"/>
  <c r="AG38" i="159"/>
  <c r="AG36" i="159"/>
  <c r="AG43" i="159"/>
  <c r="R19" i="159"/>
  <c r="L20" i="159"/>
  <c r="X20" i="159"/>
  <c r="R21" i="159"/>
  <c r="R23" i="159"/>
  <c r="R24" i="159"/>
  <c r="AG24" i="159"/>
  <c r="R25" i="159"/>
  <c r="U26" i="159"/>
  <c r="F60" i="159"/>
  <c r="F48" i="159"/>
  <c r="F47" i="159"/>
  <c r="F38" i="159"/>
  <c r="F27" i="159"/>
  <c r="E63" i="159"/>
  <c r="F63" i="159" s="1"/>
  <c r="F50" i="159"/>
  <c r="F49" i="159"/>
  <c r="F42" i="159"/>
  <c r="F37" i="159"/>
  <c r="F32" i="159"/>
  <c r="F30" i="159"/>
  <c r="N63" i="159"/>
  <c r="O63" i="159" s="1"/>
  <c r="O60" i="159"/>
  <c r="O58" i="159"/>
  <c r="O51" i="159"/>
  <c r="O49" i="159"/>
  <c r="O47" i="159"/>
  <c r="O45" i="159"/>
  <c r="O43" i="159"/>
  <c r="O38" i="159"/>
  <c r="O57" i="159"/>
  <c r="O54" i="159"/>
  <c r="O52" i="159"/>
  <c r="O44" i="159"/>
  <c r="O36" i="159"/>
  <c r="O33" i="159"/>
  <c r="O31" i="159"/>
  <c r="O26" i="159"/>
  <c r="O24" i="159"/>
  <c r="O59" i="159"/>
  <c r="O46" i="159"/>
  <c r="U27" i="159"/>
  <c r="AD57" i="159"/>
  <c r="AD52" i="159"/>
  <c r="AD51" i="159"/>
  <c r="AD44" i="159"/>
  <c r="AD43" i="159"/>
  <c r="AD27" i="159"/>
  <c r="AC63" i="159"/>
  <c r="AD63" i="159" s="1"/>
  <c r="AD59" i="159"/>
  <c r="AD58" i="159"/>
  <c r="AD46" i="159"/>
  <c r="AD45" i="159"/>
  <c r="AD37" i="159"/>
  <c r="AD32" i="159"/>
  <c r="AD30" i="159"/>
  <c r="O30" i="159"/>
  <c r="I31" i="159"/>
  <c r="AG31" i="159"/>
  <c r="AA32" i="159"/>
  <c r="F36" i="159"/>
  <c r="AD36" i="159"/>
  <c r="X37" i="159"/>
  <c r="X38" i="159"/>
  <c r="R39" i="159"/>
  <c r="R42" i="159"/>
  <c r="U43" i="159"/>
  <c r="X44" i="159"/>
  <c r="X45" i="159"/>
  <c r="AD47" i="159"/>
  <c r="AD48" i="159"/>
  <c r="AG49" i="159"/>
  <c r="F51" i="159"/>
  <c r="F52" i="159"/>
  <c r="R54" i="159"/>
  <c r="F57" i="159"/>
  <c r="I58" i="159"/>
  <c r="L59" i="159"/>
  <c r="L60" i="159"/>
  <c r="O61" i="159"/>
  <c r="AA61" i="159"/>
  <c r="K63" i="159"/>
  <c r="L63" i="159" s="1"/>
  <c r="H63" i="159"/>
  <c r="I63" i="159" s="1"/>
  <c r="I59" i="159"/>
  <c r="I57" i="159"/>
  <c r="I52" i="159"/>
  <c r="I50" i="159"/>
  <c r="I48" i="159"/>
  <c r="I46" i="159"/>
  <c r="I44" i="159"/>
  <c r="I42" i="159"/>
  <c r="I49" i="159"/>
  <c r="I37" i="159"/>
  <c r="I33" i="159"/>
  <c r="I32" i="159"/>
  <c r="I30" i="159"/>
  <c r="I25" i="159"/>
  <c r="I51" i="159"/>
  <c r="I43" i="159"/>
  <c r="X49" i="159"/>
  <c r="X48" i="159"/>
  <c r="X27" i="159"/>
  <c r="X51" i="159"/>
  <c r="X50" i="159"/>
  <c r="X43" i="159"/>
  <c r="X42" i="159"/>
  <c r="X36" i="159"/>
  <c r="X31" i="159"/>
  <c r="X30" i="159"/>
  <c r="X59" i="159"/>
  <c r="X60" i="159"/>
  <c r="I61" i="159"/>
  <c r="X19" i="159"/>
  <c r="X21" i="159"/>
  <c r="X23" i="159"/>
  <c r="I24" i="159"/>
  <c r="X24" i="159"/>
  <c r="I27" i="159"/>
  <c r="R59" i="159"/>
  <c r="R58" i="159"/>
  <c r="R46" i="159"/>
  <c r="R45" i="159"/>
  <c r="R27" i="159"/>
  <c r="Q63" i="159"/>
  <c r="R63" i="159" s="1"/>
  <c r="R60" i="159"/>
  <c r="R48" i="159"/>
  <c r="R47" i="159"/>
  <c r="R38" i="159"/>
  <c r="R37" i="159"/>
  <c r="R32" i="159"/>
  <c r="R30" i="159"/>
  <c r="Z63" i="159"/>
  <c r="AA63" i="159" s="1"/>
  <c r="AA60" i="159"/>
  <c r="AA58" i="159"/>
  <c r="AA51" i="159"/>
  <c r="AA49" i="159"/>
  <c r="AA47" i="159"/>
  <c r="AA45" i="159"/>
  <c r="AA43" i="159"/>
  <c r="AA38" i="159"/>
  <c r="AA50" i="159"/>
  <c r="AA42" i="159"/>
  <c r="AA36" i="159"/>
  <c r="AA33" i="159"/>
  <c r="AA31" i="159"/>
  <c r="AA26" i="159"/>
  <c r="AA24" i="159"/>
  <c r="AA57" i="159"/>
  <c r="AA52" i="159"/>
  <c r="AA44" i="159"/>
  <c r="AG27" i="159"/>
  <c r="AA30" i="159"/>
  <c r="U31" i="159"/>
  <c r="R36" i="159"/>
  <c r="L37" i="159"/>
  <c r="I38" i="159"/>
  <c r="X39" i="159"/>
  <c r="I45" i="159"/>
  <c r="L46" i="159"/>
  <c r="R49" i="159"/>
  <c r="R50" i="159"/>
  <c r="X52" i="159"/>
  <c r="L54" i="159"/>
  <c r="X57" i="159"/>
  <c r="X58" i="159"/>
  <c r="AA59" i="159"/>
  <c r="U61" i="159"/>
  <c r="W63" i="159"/>
  <c r="X63" i="159" s="1"/>
  <c r="I36" i="159"/>
  <c r="I47" i="159"/>
  <c r="I54" i="159"/>
  <c r="I20" i="159"/>
  <c r="AG20" i="159"/>
  <c r="AG26" i="159"/>
  <c r="L51" i="159"/>
  <c r="L50" i="159"/>
  <c r="L43" i="159"/>
  <c r="L42" i="159"/>
  <c r="L27" i="159"/>
  <c r="L58" i="159"/>
  <c r="L57" i="159"/>
  <c r="L52" i="159"/>
  <c r="L45" i="159"/>
  <c r="L44" i="159"/>
  <c r="L36" i="159"/>
  <c r="L31" i="159"/>
  <c r="T63" i="159"/>
  <c r="U63" i="159" s="1"/>
  <c r="U59" i="159"/>
  <c r="U57" i="159"/>
  <c r="U52" i="159"/>
  <c r="U50" i="159"/>
  <c r="U48" i="159"/>
  <c r="U46" i="159"/>
  <c r="U44" i="159"/>
  <c r="U42" i="159"/>
  <c r="U60" i="159"/>
  <c r="U47" i="159"/>
  <c r="U39" i="159"/>
  <c r="U38" i="159"/>
  <c r="U37" i="159"/>
  <c r="U33" i="159"/>
  <c r="U32" i="159"/>
  <c r="U30" i="159"/>
  <c r="U25" i="159"/>
  <c r="U49" i="159"/>
  <c r="AA27" i="159"/>
  <c r="L30" i="159"/>
  <c r="X32" i="159"/>
  <c r="U36" i="159"/>
  <c r="L38" i="159"/>
  <c r="AA39" i="159"/>
  <c r="R43" i="159"/>
  <c r="R44" i="159"/>
  <c r="U45" i="159"/>
  <c r="X46" i="159"/>
  <c r="X47" i="159"/>
  <c r="AA48" i="159"/>
  <c r="AG51" i="159"/>
  <c r="AG54" i="159"/>
  <c r="I60" i="159"/>
  <c r="X61" i="159"/>
  <c r="AG61" i="159"/>
  <c r="L39" i="159"/>
  <c r="F54" i="159"/>
  <c r="AD54" i="159"/>
  <c r="L61" i="159"/>
  <c r="F39" i="159"/>
  <c r="AD39" i="159"/>
  <c r="X54" i="159"/>
  <c r="F61" i="159"/>
  <c r="AD61" i="159"/>
  <c r="K27" i="151"/>
  <c r="L36" i="151" s="1"/>
  <c r="N33" i="151"/>
  <c r="N61" i="151"/>
  <c r="H33" i="151"/>
  <c r="Z61" i="151"/>
  <c r="N27" i="151"/>
  <c r="O36" i="151" s="1"/>
  <c r="Q33" i="151"/>
  <c r="Q61" i="151"/>
  <c r="W27" i="151"/>
  <c r="X37" i="151" s="1"/>
  <c r="H61" i="151"/>
  <c r="K33" i="151"/>
  <c r="Q27" i="151"/>
  <c r="R37" i="151" s="1"/>
  <c r="T61" i="151"/>
  <c r="W33" i="151"/>
  <c r="H27" i="151"/>
  <c r="K61" i="151"/>
  <c r="T27" i="151"/>
  <c r="U38" i="151" s="1"/>
  <c r="T33" i="151"/>
  <c r="AC33" i="151"/>
  <c r="AC61" i="151"/>
  <c r="AF33" i="151"/>
  <c r="AC27" i="151"/>
  <c r="AD37" i="151" s="1"/>
  <c r="AF61" i="151"/>
  <c r="W61" i="151"/>
  <c r="Z33" i="151"/>
  <c r="AF27" i="151"/>
  <c r="AG37" i="151" s="1"/>
  <c r="L206" i="143" l="1"/>
  <c r="L232" i="143"/>
  <c r="D258" i="143"/>
  <c r="M233" i="143"/>
  <c r="D259" i="143"/>
  <c r="X38" i="151"/>
  <c r="AD36" i="151"/>
  <c r="X39" i="151"/>
  <c r="AG36" i="151"/>
  <c r="AG39" i="151"/>
  <c r="AD38" i="151"/>
  <c r="AA38" i="151"/>
  <c r="O39" i="151"/>
  <c r="U39" i="151"/>
  <c r="R39" i="151"/>
  <c r="U36" i="151"/>
  <c r="AA39" i="151"/>
  <c r="R38" i="151"/>
  <c r="L37" i="151"/>
  <c r="L38" i="151"/>
  <c r="L39" i="151"/>
  <c r="R36" i="151"/>
  <c r="X36" i="151"/>
  <c r="AD39" i="151"/>
  <c r="O38" i="151"/>
  <c r="O37" i="151"/>
  <c r="AA36" i="151"/>
  <c r="U37" i="151"/>
  <c r="AG38" i="151"/>
  <c r="I37" i="151"/>
  <c r="I38" i="151"/>
  <c r="I39" i="151"/>
  <c r="I36" i="151"/>
  <c r="K39" i="170"/>
  <c r="Q61" i="170"/>
  <c r="AC61" i="170"/>
  <c r="Z61" i="170"/>
  <c r="T61" i="170"/>
  <c r="T39" i="170"/>
  <c r="W39" i="170"/>
  <c r="W61" i="170"/>
  <c r="K54" i="151"/>
  <c r="K63" i="151" s="1"/>
  <c r="W54" i="151"/>
  <c r="W63" i="151" s="1"/>
  <c r="AC54" i="151"/>
  <c r="AC63" i="151" s="1"/>
  <c r="Q54" i="151"/>
  <c r="Q63" i="151" s="1"/>
  <c r="AF63" i="151"/>
  <c r="N63" i="151"/>
  <c r="Z63" i="151"/>
  <c r="T63" i="151"/>
  <c r="H63" i="151"/>
  <c r="M258" i="143" l="1"/>
  <c r="L258" i="143"/>
  <c r="M232" i="143"/>
  <c r="M259" i="143"/>
  <c r="A69" i="170"/>
  <c r="A70" i="170" s="1"/>
  <c r="A71" i="170" s="1"/>
  <c r="A72" i="170" s="1"/>
  <c r="A73" i="170" s="1"/>
  <c r="A74" i="170" s="1"/>
  <c r="A75" i="170" s="1"/>
  <c r="H18" i="170"/>
  <c r="K18" i="170" s="1"/>
  <c r="N18" i="170" s="1"/>
  <c r="Q18" i="170" s="1"/>
  <c r="T18" i="170" s="1"/>
  <c r="W18" i="170" s="1"/>
  <c r="Z18" i="170" s="1"/>
  <c r="AC18" i="170" s="1"/>
  <c r="AF18" i="170" s="1"/>
  <c r="A3" i="170"/>
  <c r="A2" i="170"/>
  <c r="A1" i="170"/>
  <c r="A3" i="176" l="1"/>
  <c r="A2" i="176"/>
  <c r="A1" i="176"/>
  <c r="A3" i="171"/>
  <c r="A2" i="171"/>
  <c r="A1" i="171"/>
  <c r="A3" i="175" l="1"/>
  <c r="A2" i="175"/>
  <c r="A1" i="175"/>
  <c r="A69" i="156" l="1"/>
  <c r="A70" i="156" s="1"/>
  <c r="A71" i="156" s="1"/>
  <c r="A72" i="156" s="1"/>
  <c r="A73" i="156" s="1"/>
  <c r="A74" i="156" s="1"/>
  <c r="A75" i="156" s="1"/>
  <c r="H18" i="156"/>
  <c r="K18" i="156" s="1"/>
  <c r="N18" i="156" s="1"/>
  <c r="Q18" i="156" s="1"/>
  <c r="T18" i="156" s="1"/>
  <c r="W18" i="156" s="1"/>
  <c r="Z18" i="156" s="1"/>
  <c r="AC18" i="156" s="1"/>
  <c r="AF18" i="156" s="1"/>
  <c r="A3" i="156"/>
  <c r="A2" i="156"/>
  <c r="A1" i="156"/>
  <c r="A3" i="159"/>
  <c r="A2" i="159"/>
  <c r="A1" i="159"/>
  <c r="A69" i="151"/>
  <c r="A70" i="151" s="1"/>
  <c r="A71" i="151" s="1"/>
  <c r="A72" i="151" s="1"/>
  <c r="A73" i="151" s="1"/>
  <c r="A74" i="151" s="1"/>
  <c r="A75" i="151" s="1"/>
  <c r="H18" i="151"/>
  <c r="K18" i="151" s="1"/>
  <c r="N18" i="151" s="1"/>
  <c r="Q18" i="151" s="1"/>
  <c r="T18" i="151" s="1"/>
  <c r="W18" i="151" s="1"/>
  <c r="Z18" i="151" s="1"/>
  <c r="AC18" i="151" s="1"/>
  <c r="AF18" i="151" s="1"/>
  <c r="A3" i="151"/>
  <c r="A2" i="151"/>
  <c r="A1" i="151"/>
  <c r="E39" i="170" l="1"/>
  <c r="E39" i="156"/>
  <c r="E61" i="156"/>
  <c r="E27" i="156"/>
  <c r="F53" i="156" s="1"/>
  <c r="N27" i="156"/>
  <c r="O50" i="156" s="1"/>
  <c r="Q61" i="156"/>
  <c r="Z27" i="156"/>
  <c r="AA51" i="156" s="1"/>
  <c r="AC54" i="156"/>
  <c r="E54" i="156"/>
  <c r="H33" i="156"/>
  <c r="T61" i="156"/>
  <c r="W33" i="156"/>
  <c r="W33" i="170"/>
  <c r="AC27" i="156"/>
  <c r="AD20" i="156" s="1"/>
  <c r="AF33" i="156"/>
  <c r="AF33" i="170"/>
  <c r="AF54" i="156"/>
  <c r="AF61" i="156"/>
  <c r="H33" i="170"/>
  <c r="Q54" i="156"/>
  <c r="E33" i="156"/>
  <c r="Q27" i="156"/>
  <c r="Q27" i="170"/>
  <c r="T54" i="156"/>
  <c r="K54" i="156"/>
  <c r="K61" i="156"/>
  <c r="N33" i="156"/>
  <c r="T27" i="156"/>
  <c r="U31" i="156" s="1"/>
  <c r="W54" i="156"/>
  <c r="W61" i="156"/>
  <c r="AF27" i="156"/>
  <c r="AG46" i="156" s="1"/>
  <c r="AF27" i="170"/>
  <c r="T33" i="156"/>
  <c r="T33" i="170"/>
  <c r="AC61" i="156"/>
  <c r="H54" i="156"/>
  <c r="H61" i="156"/>
  <c r="K33" i="156"/>
  <c r="K33" i="170"/>
  <c r="N54" i="156"/>
  <c r="N61" i="156"/>
  <c r="Q33" i="156"/>
  <c r="W27" i="156"/>
  <c r="X49" i="156" s="1"/>
  <c r="Z33" i="156"/>
  <c r="Z54" i="156"/>
  <c r="Z61" i="156"/>
  <c r="AC33" i="156"/>
  <c r="E54" i="170"/>
  <c r="E61" i="170" s="1"/>
  <c r="N33" i="170"/>
  <c r="T27" i="170"/>
  <c r="Z33" i="170"/>
  <c r="E33" i="170"/>
  <c r="K27" i="170"/>
  <c r="Q33" i="170"/>
  <c r="W27" i="170"/>
  <c r="AC33" i="170"/>
  <c r="E27" i="170"/>
  <c r="H27" i="170"/>
  <c r="H27" i="156"/>
  <c r="E33" i="151"/>
  <c r="X24" i="151"/>
  <c r="E61" i="151"/>
  <c r="E54" i="151"/>
  <c r="AG20" i="151"/>
  <c r="AD21" i="151"/>
  <c r="U31" i="151"/>
  <c r="O60" i="151"/>
  <c r="I27" i="151"/>
  <c r="E27" i="151"/>
  <c r="K27" i="156"/>
  <c r="L53" i="156" s="1"/>
  <c r="O47" i="151"/>
  <c r="O42" i="151"/>
  <c r="O48" i="151"/>
  <c r="L53" i="151"/>
  <c r="L49" i="151"/>
  <c r="L31" i="151"/>
  <c r="L21" i="151"/>
  <c r="F50" i="49"/>
  <c r="AD32" i="156" l="1"/>
  <c r="O59" i="156"/>
  <c r="O44" i="156"/>
  <c r="O48" i="156"/>
  <c r="AD48" i="156"/>
  <c r="F48" i="156"/>
  <c r="F52" i="156"/>
  <c r="O57" i="156"/>
  <c r="AD47" i="156"/>
  <c r="AD51" i="156"/>
  <c r="AD57" i="156"/>
  <c r="AD42" i="156"/>
  <c r="O42" i="156"/>
  <c r="AD58" i="156"/>
  <c r="AD30" i="156"/>
  <c r="AD31" i="156"/>
  <c r="F27" i="156"/>
  <c r="X46" i="156"/>
  <c r="AD59" i="156"/>
  <c r="AD45" i="156"/>
  <c r="F43" i="156"/>
  <c r="AD46" i="156"/>
  <c r="AA57" i="156"/>
  <c r="AD53" i="156"/>
  <c r="AD24" i="156"/>
  <c r="X30" i="156"/>
  <c r="AD50" i="156"/>
  <c r="F61" i="156"/>
  <c r="U47" i="156"/>
  <c r="U33" i="156"/>
  <c r="X54" i="156"/>
  <c r="AD27" i="156"/>
  <c r="O26" i="156"/>
  <c r="U32" i="156"/>
  <c r="X60" i="156"/>
  <c r="U51" i="156"/>
  <c r="X19" i="156"/>
  <c r="AD19" i="156"/>
  <c r="AA37" i="156"/>
  <c r="AA36" i="156"/>
  <c r="AA38" i="156"/>
  <c r="AA39" i="156"/>
  <c r="AA20" i="156"/>
  <c r="AA32" i="156"/>
  <c r="AG36" i="170"/>
  <c r="AG37" i="170"/>
  <c r="AG38" i="170"/>
  <c r="AA42" i="156"/>
  <c r="AA53" i="156"/>
  <c r="AA52" i="156"/>
  <c r="AA45" i="156"/>
  <c r="L19" i="170"/>
  <c r="L38" i="170"/>
  <c r="L37" i="170"/>
  <c r="L36" i="170"/>
  <c r="U24" i="156"/>
  <c r="U38" i="156"/>
  <c r="U36" i="156"/>
  <c r="U39" i="156"/>
  <c r="U37" i="156"/>
  <c r="O46" i="156"/>
  <c r="AA47" i="156"/>
  <c r="AG51" i="156"/>
  <c r="O21" i="156"/>
  <c r="AD49" i="156"/>
  <c r="F42" i="156"/>
  <c r="U53" i="156"/>
  <c r="F45" i="156"/>
  <c r="AA44" i="156"/>
  <c r="AA49" i="156"/>
  <c r="U60" i="156"/>
  <c r="O61" i="156"/>
  <c r="AD61" i="156"/>
  <c r="AA30" i="156"/>
  <c r="AA25" i="156"/>
  <c r="R37" i="170"/>
  <c r="R38" i="170"/>
  <c r="R36" i="170"/>
  <c r="O27" i="156"/>
  <c r="O38" i="156"/>
  <c r="O36" i="156"/>
  <c r="O37" i="156"/>
  <c r="O39" i="156"/>
  <c r="U48" i="170"/>
  <c r="U38" i="170"/>
  <c r="U36" i="170"/>
  <c r="U37" i="170"/>
  <c r="AA19" i="156"/>
  <c r="AG22" i="156"/>
  <c r="AG37" i="156"/>
  <c r="AG36" i="156"/>
  <c r="AG38" i="156"/>
  <c r="AG39" i="156"/>
  <c r="O47" i="156"/>
  <c r="U42" i="156"/>
  <c r="AA22" i="156"/>
  <c r="AA46" i="156"/>
  <c r="AA58" i="156"/>
  <c r="AA21" i="156"/>
  <c r="R48" i="156"/>
  <c r="R39" i="156"/>
  <c r="R36" i="156"/>
  <c r="R38" i="156"/>
  <c r="R37" i="156"/>
  <c r="AD38" i="156"/>
  <c r="AD36" i="156"/>
  <c r="AD37" i="156"/>
  <c r="AD39" i="156"/>
  <c r="U20" i="156"/>
  <c r="AA26" i="156"/>
  <c r="X19" i="170"/>
  <c r="X37" i="170"/>
  <c r="X38" i="170"/>
  <c r="X36" i="170"/>
  <c r="AA54" i="156"/>
  <c r="AD43" i="156"/>
  <c r="U27" i="156"/>
  <c r="O53" i="156"/>
  <c r="AA31" i="156"/>
  <c r="U22" i="156"/>
  <c r="O19" i="156"/>
  <c r="AD25" i="156"/>
  <c r="AD21" i="156"/>
  <c r="X61" i="156"/>
  <c r="AD52" i="156"/>
  <c r="AD60" i="156"/>
  <c r="O49" i="156"/>
  <c r="U48" i="156"/>
  <c r="AA24" i="156"/>
  <c r="AA50" i="156"/>
  <c r="AA60" i="156"/>
  <c r="F21" i="156"/>
  <c r="AA59" i="156"/>
  <c r="AD22" i="156"/>
  <c r="AA61" i="156"/>
  <c r="AA23" i="156"/>
  <c r="U21" i="156"/>
  <c r="U50" i="156"/>
  <c r="L25" i="156"/>
  <c r="L38" i="156"/>
  <c r="L36" i="156"/>
  <c r="L37" i="156"/>
  <c r="L39" i="156"/>
  <c r="AA27" i="156"/>
  <c r="AD23" i="156"/>
  <c r="AD44" i="156"/>
  <c r="O24" i="156"/>
  <c r="U30" i="156"/>
  <c r="U57" i="156"/>
  <c r="AA48" i="156"/>
  <c r="AA43" i="156"/>
  <c r="O25" i="156"/>
  <c r="AD26" i="156"/>
  <c r="X26" i="156"/>
  <c r="X38" i="156"/>
  <c r="X36" i="156"/>
  <c r="X37" i="156"/>
  <c r="X39" i="156"/>
  <c r="F37" i="151"/>
  <c r="F20" i="156"/>
  <c r="F51" i="156"/>
  <c r="F39" i="156"/>
  <c r="F54" i="156"/>
  <c r="F23" i="156"/>
  <c r="F37" i="156"/>
  <c r="F23" i="170"/>
  <c r="F37" i="170"/>
  <c r="F44" i="156"/>
  <c r="F38" i="156"/>
  <c r="F58" i="156"/>
  <c r="F30" i="156"/>
  <c r="F59" i="156"/>
  <c r="F57" i="156"/>
  <c r="F60" i="156"/>
  <c r="F19" i="156"/>
  <c r="F46" i="156"/>
  <c r="F31" i="156"/>
  <c r="F47" i="156"/>
  <c r="F32" i="156"/>
  <c r="F25" i="156"/>
  <c r="F33" i="156"/>
  <c r="F36" i="156"/>
  <c r="F49" i="156"/>
  <c r="F50" i="156"/>
  <c r="F22" i="156"/>
  <c r="F26" i="156"/>
  <c r="F24" i="156"/>
  <c r="I26" i="156"/>
  <c r="I38" i="156"/>
  <c r="I37" i="156"/>
  <c r="I36" i="156"/>
  <c r="I39" i="156"/>
  <c r="I20" i="156"/>
  <c r="I47" i="156"/>
  <c r="I37" i="170"/>
  <c r="I36" i="170"/>
  <c r="I38" i="170"/>
  <c r="I24" i="156"/>
  <c r="I48" i="156"/>
  <c r="AG43" i="156"/>
  <c r="R50" i="156"/>
  <c r="AG31" i="156"/>
  <c r="R21" i="156"/>
  <c r="AG58" i="156"/>
  <c r="R30" i="156"/>
  <c r="AG25" i="156"/>
  <c r="AG53" i="156"/>
  <c r="U54" i="156"/>
  <c r="AD54" i="156"/>
  <c r="E63" i="156"/>
  <c r="F63" i="156" s="1"/>
  <c r="T63" i="156"/>
  <c r="U63" i="156" s="1"/>
  <c r="O31" i="156"/>
  <c r="O30" i="156"/>
  <c r="O52" i="156"/>
  <c r="O43" i="156"/>
  <c r="O51" i="156"/>
  <c r="O58" i="156"/>
  <c r="U45" i="156"/>
  <c r="U23" i="156"/>
  <c r="U43" i="156"/>
  <c r="U58" i="156"/>
  <c r="U44" i="156"/>
  <c r="U52" i="156"/>
  <c r="U59" i="156"/>
  <c r="U19" i="156"/>
  <c r="I31" i="156"/>
  <c r="O23" i="156"/>
  <c r="O20" i="156"/>
  <c r="L54" i="156"/>
  <c r="Z27" i="170"/>
  <c r="O22" i="156"/>
  <c r="O54" i="156"/>
  <c r="O32" i="156"/>
  <c r="O45" i="156"/>
  <c r="O60" i="156"/>
  <c r="U26" i="156"/>
  <c r="U25" i="156"/>
  <c r="U49" i="156"/>
  <c r="U61" i="156"/>
  <c r="U46" i="156"/>
  <c r="I27" i="156"/>
  <c r="I25" i="156"/>
  <c r="I53" i="156"/>
  <c r="AF63" i="156"/>
  <c r="AG63" i="156" s="1"/>
  <c r="AG24" i="156"/>
  <c r="AG26" i="156"/>
  <c r="R27" i="156"/>
  <c r="X24" i="156"/>
  <c r="AG21" i="156"/>
  <c r="AG30" i="156"/>
  <c r="AG54" i="156"/>
  <c r="AG45" i="156"/>
  <c r="AG48" i="156"/>
  <c r="X27" i="156"/>
  <c r="X32" i="156"/>
  <c r="X48" i="156"/>
  <c r="R20" i="156"/>
  <c r="X20" i="156"/>
  <c r="AG20" i="156"/>
  <c r="R33" i="156"/>
  <c r="X51" i="156"/>
  <c r="R31" i="156"/>
  <c r="R59" i="156"/>
  <c r="R60" i="156"/>
  <c r="AG19" i="156"/>
  <c r="AG33" i="156"/>
  <c r="AG32" i="156"/>
  <c r="AG61" i="156"/>
  <c r="AG60" i="156"/>
  <c r="AG49" i="156"/>
  <c r="AG42" i="156"/>
  <c r="AG50" i="156"/>
  <c r="AG57" i="156"/>
  <c r="X44" i="156"/>
  <c r="X42" i="156"/>
  <c r="X53" i="156"/>
  <c r="X50" i="156"/>
  <c r="X57" i="156"/>
  <c r="R19" i="156"/>
  <c r="R26" i="156"/>
  <c r="X25" i="156"/>
  <c r="X31" i="156"/>
  <c r="X21" i="156"/>
  <c r="X47" i="156"/>
  <c r="X33" i="156"/>
  <c r="R47" i="156"/>
  <c r="X23" i="156"/>
  <c r="AG23" i="156"/>
  <c r="AG47" i="156"/>
  <c r="AG27" i="156"/>
  <c r="AG44" i="156"/>
  <c r="AG52" i="156"/>
  <c r="AG59" i="156"/>
  <c r="X45" i="156"/>
  <c r="X43" i="156"/>
  <c r="X58" i="156"/>
  <c r="X52" i="156"/>
  <c r="X59" i="156"/>
  <c r="R24" i="156"/>
  <c r="R43" i="156"/>
  <c r="X22" i="156"/>
  <c r="X23" i="170"/>
  <c r="R57" i="170"/>
  <c r="AC27" i="170"/>
  <c r="R61" i="156"/>
  <c r="R52" i="156"/>
  <c r="R42" i="156"/>
  <c r="R49" i="156"/>
  <c r="R53" i="156"/>
  <c r="R25" i="156"/>
  <c r="R22" i="156"/>
  <c r="R44" i="156"/>
  <c r="R22" i="170"/>
  <c r="R32" i="170"/>
  <c r="L46" i="156"/>
  <c r="R32" i="156"/>
  <c r="R57" i="156"/>
  <c r="R46" i="156"/>
  <c r="R45" i="156"/>
  <c r="R51" i="156"/>
  <c r="R58" i="156"/>
  <c r="R23" i="156"/>
  <c r="AC63" i="156"/>
  <c r="AD63" i="156" s="1"/>
  <c r="Z63" i="156"/>
  <c r="AA63" i="156" s="1"/>
  <c r="R54" i="156"/>
  <c r="L45" i="156"/>
  <c r="N27" i="170"/>
  <c r="AD33" i="156"/>
  <c r="L27" i="156"/>
  <c r="L44" i="156"/>
  <c r="L60" i="156"/>
  <c r="L52" i="156"/>
  <c r="L59" i="156"/>
  <c r="I58" i="156"/>
  <c r="L33" i="156"/>
  <c r="I23" i="156"/>
  <c r="I45" i="156"/>
  <c r="I61" i="156"/>
  <c r="I60" i="156"/>
  <c r="I46" i="156"/>
  <c r="I22" i="156"/>
  <c r="R59" i="170"/>
  <c r="R43" i="170"/>
  <c r="R33" i="170"/>
  <c r="O33" i="156"/>
  <c r="L61" i="156"/>
  <c r="L31" i="156"/>
  <c r="L58" i="156"/>
  <c r="L47" i="156"/>
  <c r="L42" i="156"/>
  <c r="L48" i="156"/>
  <c r="L26" i="156"/>
  <c r="I21" i="156"/>
  <c r="I30" i="156"/>
  <c r="I51" i="156"/>
  <c r="I43" i="156"/>
  <c r="I42" i="156"/>
  <c r="I50" i="156"/>
  <c r="I57" i="156"/>
  <c r="H63" i="156"/>
  <c r="I63" i="156" s="1"/>
  <c r="Q63" i="156"/>
  <c r="R63" i="156" s="1"/>
  <c r="W63" i="156"/>
  <c r="X63" i="156" s="1"/>
  <c r="AA33" i="156"/>
  <c r="R44" i="170"/>
  <c r="R20" i="170"/>
  <c r="L61" i="170"/>
  <c r="R58" i="170"/>
  <c r="R27" i="170"/>
  <c r="R61" i="170"/>
  <c r="R23" i="170"/>
  <c r="L49" i="156"/>
  <c r="L22" i="156"/>
  <c r="L30" i="156"/>
  <c r="L32" i="156"/>
  <c r="L51" i="156"/>
  <c r="L43" i="156"/>
  <c r="L50" i="156"/>
  <c r="L57" i="156"/>
  <c r="I19" i="156"/>
  <c r="I33" i="156"/>
  <c r="I32" i="156"/>
  <c r="I54" i="156"/>
  <c r="I49" i="156"/>
  <c r="I44" i="156"/>
  <c r="I52" i="156"/>
  <c r="I59" i="156"/>
  <c r="N63" i="156"/>
  <c r="O63" i="156" s="1"/>
  <c r="R19" i="170"/>
  <c r="L21" i="170"/>
  <c r="R30" i="170"/>
  <c r="R31" i="170"/>
  <c r="R53" i="170"/>
  <c r="R52" i="170"/>
  <c r="R39" i="170"/>
  <c r="R51" i="170"/>
  <c r="R25" i="170"/>
  <c r="R42" i="170"/>
  <c r="R50" i="170"/>
  <c r="R49" i="170"/>
  <c r="R24" i="170"/>
  <c r="R21" i="170"/>
  <c r="R48" i="170"/>
  <c r="R26" i="170"/>
  <c r="R47" i="170"/>
  <c r="R54" i="170"/>
  <c r="R46" i="170"/>
  <c r="R60" i="170"/>
  <c r="R45" i="170"/>
  <c r="F52" i="170"/>
  <c r="F22" i="170"/>
  <c r="F26" i="170"/>
  <c r="F48" i="170"/>
  <c r="AG32" i="170"/>
  <c r="U32" i="170"/>
  <c r="F43" i="170"/>
  <c r="O30" i="151"/>
  <c r="U25" i="170"/>
  <c r="AD45" i="151"/>
  <c r="L42" i="151"/>
  <c r="O31" i="151"/>
  <c r="U47" i="170"/>
  <c r="L24" i="170"/>
  <c r="F44" i="170"/>
  <c r="U61" i="170"/>
  <c r="U24" i="170"/>
  <c r="L45" i="170"/>
  <c r="X52" i="170"/>
  <c r="L48" i="170"/>
  <c r="F45" i="170"/>
  <c r="AD22" i="151"/>
  <c r="X44" i="151"/>
  <c r="L57" i="151"/>
  <c r="AG44" i="151"/>
  <c r="X50" i="170"/>
  <c r="U58" i="170"/>
  <c r="U43" i="170"/>
  <c r="U19" i="170"/>
  <c r="F59" i="170"/>
  <c r="F39" i="170"/>
  <c r="U46" i="170"/>
  <c r="F47" i="170"/>
  <c r="F19" i="170"/>
  <c r="X20" i="170"/>
  <c r="F50" i="170"/>
  <c r="X43" i="170"/>
  <c r="U26" i="170"/>
  <c r="F30" i="170"/>
  <c r="U42" i="170"/>
  <c r="U60" i="170"/>
  <c r="U33" i="170"/>
  <c r="F42" i="170"/>
  <c r="U51" i="170"/>
  <c r="U57" i="170"/>
  <c r="F58" i="170"/>
  <c r="F32" i="170"/>
  <c r="U45" i="170"/>
  <c r="U23" i="170"/>
  <c r="F60" i="170"/>
  <c r="X42" i="170"/>
  <c r="L46" i="170"/>
  <c r="X53" i="170"/>
  <c r="X21" i="170"/>
  <c r="X44" i="170"/>
  <c r="L39" i="170"/>
  <c r="L43" i="170"/>
  <c r="X61" i="170"/>
  <c r="X54" i="170"/>
  <c r="L42" i="170"/>
  <c r="X30" i="170"/>
  <c r="L60" i="170"/>
  <c r="X59" i="170"/>
  <c r="U53" i="170"/>
  <c r="L26" i="170"/>
  <c r="F61" i="170"/>
  <c r="F54" i="170"/>
  <c r="U52" i="170"/>
  <c r="U22" i="170"/>
  <c r="L32" i="170"/>
  <c r="F33" i="170"/>
  <c r="X39" i="170"/>
  <c r="X58" i="170"/>
  <c r="X32" i="170"/>
  <c r="O61" i="151"/>
  <c r="X31" i="170"/>
  <c r="L57" i="170"/>
  <c r="F36" i="170"/>
  <c r="F20" i="170"/>
  <c r="X49" i="170"/>
  <c r="U50" i="170"/>
  <c r="U31" i="170"/>
  <c r="Q63" i="170"/>
  <c r="L53" i="170"/>
  <c r="L23" i="170"/>
  <c r="F51" i="170"/>
  <c r="F25" i="170"/>
  <c r="X26" i="170"/>
  <c r="U49" i="170"/>
  <c r="U30" i="170"/>
  <c r="L52" i="170"/>
  <c r="F31" i="170"/>
  <c r="X47" i="170"/>
  <c r="L58" i="170"/>
  <c r="F49" i="170"/>
  <c r="AG27" i="170"/>
  <c r="AF63" i="170"/>
  <c r="AG61" i="170"/>
  <c r="AG42" i="170"/>
  <c r="AG60" i="170"/>
  <c r="AG45" i="170"/>
  <c r="AG23" i="170"/>
  <c r="AG48" i="170"/>
  <c r="AG26" i="170"/>
  <c r="R48" i="151"/>
  <c r="AG49" i="151"/>
  <c r="AG21" i="151"/>
  <c r="AG59" i="151"/>
  <c r="X54" i="151"/>
  <c r="AG51" i="170"/>
  <c r="AG25" i="170"/>
  <c r="AG54" i="170"/>
  <c r="AG53" i="170"/>
  <c r="AG21" i="170"/>
  <c r="AG59" i="170"/>
  <c r="AG44" i="170"/>
  <c r="AG22" i="170"/>
  <c r="L27" i="170"/>
  <c r="K63" i="170"/>
  <c r="AG47" i="170"/>
  <c r="L54" i="170"/>
  <c r="AG50" i="170"/>
  <c r="AG31" i="170"/>
  <c r="L30" i="170"/>
  <c r="AG30" i="170"/>
  <c r="L59" i="170"/>
  <c r="L44" i="170"/>
  <c r="L22" i="170"/>
  <c r="AG20" i="170"/>
  <c r="X27" i="170"/>
  <c r="W63" i="170"/>
  <c r="L51" i="170"/>
  <c r="L25" i="170"/>
  <c r="F58" i="151"/>
  <c r="AG58" i="170"/>
  <c r="AG43" i="170"/>
  <c r="AG19" i="170"/>
  <c r="X57" i="170"/>
  <c r="X46" i="170"/>
  <c r="X24" i="170"/>
  <c r="U27" i="170"/>
  <c r="T63" i="170"/>
  <c r="L50" i="170"/>
  <c r="L31" i="170"/>
  <c r="AG57" i="170"/>
  <c r="AG46" i="170"/>
  <c r="AG24" i="170"/>
  <c r="X60" i="170"/>
  <c r="X45" i="170"/>
  <c r="X33" i="170"/>
  <c r="U54" i="170"/>
  <c r="L49" i="170"/>
  <c r="L33" i="170"/>
  <c r="E63" i="170"/>
  <c r="F27" i="170"/>
  <c r="AG49" i="170"/>
  <c r="AG33" i="170"/>
  <c r="X48" i="170"/>
  <c r="X22" i="170"/>
  <c r="U39" i="170"/>
  <c r="U21" i="170"/>
  <c r="L20" i="170"/>
  <c r="F57" i="170"/>
  <c r="F46" i="170"/>
  <c r="F24" i="170"/>
  <c r="AG52" i="170"/>
  <c r="AG39" i="170"/>
  <c r="X51" i="170"/>
  <c r="X25" i="170"/>
  <c r="U59" i="170"/>
  <c r="U44" i="170"/>
  <c r="U20" i="170"/>
  <c r="L47" i="170"/>
  <c r="F53" i="170"/>
  <c r="F38" i="170"/>
  <c r="F21" i="170"/>
  <c r="I39" i="170"/>
  <c r="I26" i="170"/>
  <c r="I21" i="170"/>
  <c r="I49" i="170"/>
  <c r="I30" i="170"/>
  <c r="I32" i="170"/>
  <c r="I48" i="170"/>
  <c r="I61" i="170"/>
  <c r="I31" i="170"/>
  <c r="I54" i="170"/>
  <c r="I20" i="170"/>
  <c r="I59" i="170"/>
  <c r="I45" i="170"/>
  <c r="I25" i="170"/>
  <c r="I50" i="170"/>
  <c r="I33" i="170"/>
  <c r="I22" i="170"/>
  <c r="I19" i="170"/>
  <c r="I24" i="170"/>
  <c r="I58" i="170"/>
  <c r="I46" i="170"/>
  <c r="I43" i="170"/>
  <c r="I47" i="170"/>
  <c r="I51" i="170"/>
  <c r="I60" i="170"/>
  <c r="I53" i="170"/>
  <c r="I52" i="170"/>
  <c r="I44" i="170"/>
  <c r="I23" i="170"/>
  <c r="H63" i="170"/>
  <c r="I57" i="170"/>
  <c r="I42" i="170"/>
  <c r="I27" i="170"/>
  <c r="F36" i="151"/>
  <c r="AD46" i="151"/>
  <c r="O27" i="151"/>
  <c r="O23" i="151"/>
  <c r="O24" i="151"/>
  <c r="O46" i="151"/>
  <c r="O51" i="151"/>
  <c r="AD60" i="151"/>
  <c r="F30" i="151"/>
  <c r="U48" i="151"/>
  <c r="O59" i="151"/>
  <c r="O44" i="151"/>
  <c r="O43" i="151"/>
  <c r="O58" i="151"/>
  <c r="AA23" i="151"/>
  <c r="I51" i="151"/>
  <c r="O33" i="151"/>
  <c r="AD31" i="151"/>
  <c r="F59" i="151"/>
  <c r="X51" i="151"/>
  <c r="O32" i="151"/>
  <c r="O50" i="151"/>
  <c r="O22" i="151"/>
  <c r="O57" i="151"/>
  <c r="O49" i="151"/>
  <c r="O53" i="151"/>
  <c r="O54" i="151"/>
  <c r="O19" i="151"/>
  <c r="X59" i="151"/>
  <c r="O25" i="151"/>
  <c r="O21" i="151"/>
  <c r="O20" i="151"/>
  <c r="O26" i="151"/>
  <c r="O52" i="151"/>
  <c r="O45" i="151"/>
  <c r="I21" i="151"/>
  <c r="I44" i="151"/>
  <c r="AA26" i="151"/>
  <c r="I30" i="151"/>
  <c r="I52" i="151"/>
  <c r="R33" i="151"/>
  <c r="I33" i="151"/>
  <c r="I31" i="151"/>
  <c r="AA49" i="151"/>
  <c r="I58" i="151"/>
  <c r="I59" i="151"/>
  <c r="L33" i="151"/>
  <c r="F44" i="151"/>
  <c r="F43" i="151"/>
  <c r="AA53" i="151"/>
  <c r="I47" i="151"/>
  <c r="I32" i="151"/>
  <c r="I54" i="151"/>
  <c r="I46" i="151"/>
  <c r="F31" i="151"/>
  <c r="F50" i="151"/>
  <c r="F49" i="151"/>
  <c r="AA48" i="151"/>
  <c r="I26" i="151"/>
  <c r="I23" i="151"/>
  <c r="I49" i="151"/>
  <c r="I60" i="151"/>
  <c r="I48" i="151"/>
  <c r="I61" i="151"/>
  <c r="AA54" i="151"/>
  <c r="F39" i="151"/>
  <c r="AA50" i="151"/>
  <c r="L25" i="151"/>
  <c r="F20" i="151"/>
  <c r="R47" i="151"/>
  <c r="I19" i="151"/>
  <c r="L50" i="151"/>
  <c r="AA20" i="151"/>
  <c r="AG30" i="151"/>
  <c r="AG52" i="151"/>
  <c r="I25" i="151"/>
  <c r="I53" i="151"/>
  <c r="I43" i="151"/>
  <c r="I42" i="151"/>
  <c r="I50" i="151"/>
  <c r="I57" i="151"/>
  <c r="AG27" i="151"/>
  <c r="X23" i="151"/>
  <c r="X21" i="151"/>
  <c r="X48" i="151"/>
  <c r="L22" i="151"/>
  <c r="X27" i="151"/>
  <c r="X43" i="151"/>
  <c r="X58" i="151"/>
  <c r="X52" i="151"/>
  <c r="X26" i="151"/>
  <c r="X25" i="151"/>
  <c r="X47" i="151"/>
  <c r="X33" i="151"/>
  <c r="L26" i="151"/>
  <c r="U58" i="151"/>
  <c r="AG51" i="151"/>
  <c r="AG32" i="151"/>
  <c r="AG58" i="151"/>
  <c r="AG54" i="151"/>
  <c r="AG46" i="151"/>
  <c r="L24" i="151"/>
  <c r="R23" i="151"/>
  <c r="AG22" i="151"/>
  <c r="L20" i="151"/>
  <c r="L61" i="151"/>
  <c r="I63" i="151"/>
  <c r="U61" i="151"/>
  <c r="F61" i="151"/>
  <c r="L43" i="151"/>
  <c r="L58" i="151"/>
  <c r="L44" i="151"/>
  <c r="L59" i="151"/>
  <c r="L30" i="151"/>
  <c r="L23" i="151"/>
  <c r="AG19" i="151"/>
  <c r="L45" i="151"/>
  <c r="L60" i="151"/>
  <c r="L46" i="151"/>
  <c r="U23" i="151"/>
  <c r="AG31" i="151"/>
  <c r="AG60" i="151"/>
  <c r="AG23" i="151"/>
  <c r="AG45" i="151"/>
  <c r="AG43" i="151"/>
  <c r="AG48" i="151"/>
  <c r="I45" i="151"/>
  <c r="L19" i="151"/>
  <c r="AG24" i="151"/>
  <c r="L54" i="151"/>
  <c r="AG63" i="151"/>
  <c r="L27" i="151"/>
  <c r="L51" i="151"/>
  <c r="L52" i="151"/>
  <c r="L32" i="151"/>
  <c r="L47" i="151"/>
  <c r="L48" i="151"/>
  <c r="U45" i="151"/>
  <c r="U32" i="151"/>
  <c r="U46" i="151"/>
  <c r="AG33" i="151"/>
  <c r="AG26" i="151"/>
  <c r="AG25" i="151"/>
  <c r="AG47" i="151"/>
  <c r="AG42" i="151"/>
  <c r="AG50" i="151"/>
  <c r="AG57" i="151"/>
  <c r="X20" i="151"/>
  <c r="O63" i="151"/>
  <c r="F54" i="151"/>
  <c r="F26" i="151"/>
  <c r="X31" i="151"/>
  <c r="F48" i="151"/>
  <c r="F57" i="151"/>
  <c r="F45" i="151"/>
  <c r="F53" i="151"/>
  <c r="X45" i="151"/>
  <c r="X60" i="151"/>
  <c r="X46" i="151"/>
  <c r="L63" i="151"/>
  <c r="F19" i="151"/>
  <c r="X22" i="151"/>
  <c r="X61" i="151"/>
  <c r="X32" i="151"/>
  <c r="X30" i="151"/>
  <c r="F22" i="151"/>
  <c r="F42" i="151"/>
  <c r="F52" i="151"/>
  <c r="F51" i="151"/>
  <c r="F60" i="151"/>
  <c r="X49" i="151"/>
  <c r="X53" i="151"/>
  <c r="X42" i="151"/>
  <c r="X50" i="151"/>
  <c r="X57" i="151"/>
  <c r="F38" i="151"/>
  <c r="I24" i="151"/>
  <c r="X19" i="151"/>
  <c r="X63" i="151"/>
  <c r="F27" i="151"/>
  <c r="AG53" i="151"/>
  <c r="AA33" i="151"/>
  <c r="AG61" i="151"/>
  <c r="U54" i="151"/>
  <c r="AD54" i="151"/>
  <c r="R49" i="151"/>
  <c r="AA43" i="151"/>
  <c r="R21" i="151"/>
  <c r="AA63" i="151"/>
  <c r="AA59" i="151"/>
  <c r="AA51" i="151"/>
  <c r="AA21" i="151"/>
  <c r="AA19" i="151"/>
  <c r="AA32" i="151"/>
  <c r="AA57" i="151"/>
  <c r="AA22" i="151"/>
  <c r="AA52" i="151"/>
  <c r="AA45" i="151"/>
  <c r="AA60" i="151"/>
  <c r="AA30" i="151"/>
  <c r="AA25" i="151"/>
  <c r="R31" i="151"/>
  <c r="R30" i="151"/>
  <c r="AA31" i="151"/>
  <c r="AA44" i="151"/>
  <c r="AA58" i="151"/>
  <c r="R54" i="151"/>
  <c r="R20" i="151"/>
  <c r="R46" i="151"/>
  <c r="R53" i="151"/>
  <c r="AA61" i="151"/>
  <c r="AA24" i="151"/>
  <c r="AA42" i="151"/>
  <c r="AA47" i="151"/>
  <c r="AA27" i="151"/>
  <c r="AA46" i="151"/>
  <c r="F23" i="151"/>
  <c r="R19" i="151"/>
  <c r="U20" i="151"/>
  <c r="AD63" i="151"/>
  <c r="AD26" i="151"/>
  <c r="AD24" i="151"/>
  <c r="AD20" i="151"/>
  <c r="AD48" i="151"/>
  <c r="AD47" i="151"/>
  <c r="AD25" i="151"/>
  <c r="AD27" i="151"/>
  <c r="AD23" i="151"/>
  <c r="AD32" i="151"/>
  <c r="AD42" i="151"/>
  <c r="AD50" i="151"/>
  <c r="AD57" i="151"/>
  <c r="AD49" i="151"/>
  <c r="AD53" i="151"/>
  <c r="AD61" i="151"/>
  <c r="AD33" i="151"/>
  <c r="AD44" i="151"/>
  <c r="AD52" i="151"/>
  <c r="AD59" i="151"/>
  <c r="AD43" i="151"/>
  <c r="AD51" i="151"/>
  <c r="AD58" i="151"/>
  <c r="AD30" i="151"/>
  <c r="AD19" i="151"/>
  <c r="U43" i="151"/>
  <c r="U25" i="151"/>
  <c r="U47" i="151"/>
  <c r="U49" i="151"/>
  <c r="U42" i="151"/>
  <c r="U50" i="151"/>
  <c r="U57" i="151"/>
  <c r="U63" i="151"/>
  <c r="U51" i="151"/>
  <c r="U27" i="151"/>
  <c r="U33" i="151"/>
  <c r="U24" i="151"/>
  <c r="U22" i="151"/>
  <c r="U19" i="151"/>
  <c r="U60" i="151"/>
  <c r="U21" i="151"/>
  <c r="U30" i="151"/>
  <c r="U53" i="151"/>
  <c r="U44" i="151"/>
  <c r="U52" i="151"/>
  <c r="U59" i="151"/>
  <c r="U26" i="151"/>
  <c r="R26" i="151"/>
  <c r="R32" i="151"/>
  <c r="R42" i="151"/>
  <c r="R50" i="151"/>
  <c r="R57" i="151"/>
  <c r="R43" i="151"/>
  <c r="R51" i="151"/>
  <c r="R58" i="151"/>
  <c r="R27" i="151"/>
  <c r="R61" i="151"/>
  <c r="R24" i="151"/>
  <c r="R22" i="151"/>
  <c r="R44" i="151"/>
  <c r="R52" i="151"/>
  <c r="R59" i="151"/>
  <c r="R45" i="151"/>
  <c r="R60" i="151"/>
  <c r="R25" i="151"/>
  <c r="R63" i="151"/>
  <c r="I22" i="151"/>
  <c r="I20" i="151"/>
  <c r="F24" i="151"/>
  <c r="F46" i="151"/>
  <c r="E63" i="151"/>
  <c r="F63" i="151" s="1"/>
  <c r="F47" i="151"/>
  <c r="F32" i="151"/>
  <c r="F25" i="151"/>
  <c r="F21" i="151"/>
  <c r="F33" i="151"/>
  <c r="L21" i="156"/>
  <c r="L24" i="156"/>
  <c r="L23" i="156"/>
  <c r="L20" i="156"/>
  <c r="K63" i="156"/>
  <c r="L63" i="156" s="1"/>
  <c r="L19" i="156"/>
  <c r="O21" i="113"/>
  <c r="N12" i="113"/>
  <c r="N13" i="113" s="1"/>
  <c r="N14" i="113" s="1"/>
  <c r="N15" i="113" s="1"/>
  <c r="N16" i="113" s="1"/>
  <c r="N17" i="113" s="1"/>
  <c r="N18" i="113" s="1"/>
  <c r="N19" i="113" s="1"/>
  <c r="N20" i="113" s="1"/>
  <c r="I63" i="170" l="1"/>
  <c r="L63" i="170"/>
  <c r="AG63" i="170"/>
  <c r="AD26" i="170"/>
  <c r="AD36" i="170"/>
  <c r="AD37" i="170"/>
  <c r="AD38" i="170"/>
  <c r="O49" i="170"/>
  <c r="O36" i="170"/>
  <c r="O38" i="170"/>
  <c r="O37" i="170"/>
  <c r="R63" i="170"/>
  <c r="AA24" i="170"/>
  <c r="AA38" i="170"/>
  <c r="AA36" i="170"/>
  <c r="AA37" i="170"/>
  <c r="U63" i="170"/>
  <c r="X63" i="170"/>
  <c r="AD59" i="170"/>
  <c r="F63" i="170"/>
  <c r="AA31" i="170"/>
  <c r="AC63" i="170"/>
  <c r="AD31" i="170"/>
  <c r="AD47" i="170"/>
  <c r="AD24" i="170"/>
  <c r="AA27" i="170"/>
  <c r="AA53" i="170"/>
  <c r="AA46" i="170"/>
  <c r="AA19" i="170"/>
  <c r="AA45" i="170"/>
  <c r="O32" i="170"/>
  <c r="AA22" i="170"/>
  <c r="AA25" i="170"/>
  <c r="AD52" i="170"/>
  <c r="O47" i="170"/>
  <c r="O61" i="170"/>
  <c r="O24" i="170"/>
  <c r="AA47" i="170"/>
  <c r="AA44" i="170"/>
  <c r="AA51" i="170"/>
  <c r="AA26" i="170"/>
  <c r="AA20" i="170"/>
  <c r="AA58" i="170"/>
  <c r="AA33" i="170"/>
  <c r="AA49" i="170"/>
  <c r="AA42" i="170"/>
  <c r="O25" i="170"/>
  <c r="O45" i="170"/>
  <c r="O57" i="170"/>
  <c r="O27" i="170"/>
  <c r="AA50" i="170"/>
  <c r="AA59" i="170"/>
  <c r="AA30" i="170"/>
  <c r="AA48" i="170"/>
  <c r="AA21" i="170"/>
  <c r="AA54" i="170"/>
  <c r="AA43" i="170"/>
  <c r="AA23" i="170"/>
  <c r="AA57" i="170"/>
  <c r="O19" i="170"/>
  <c r="AD43" i="170"/>
  <c r="AD33" i="170"/>
  <c r="AD53" i="170"/>
  <c r="AD25" i="170"/>
  <c r="AD61" i="170"/>
  <c r="AA32" i="170"/>
  <c r="AA39" i="170"/>
  <c r="O54" i="170"/>
  <c r="AA61" i="170"/>
  <c r="Z63" i="170"/>
  <c r="O44" i="170"/>
  <c r="O22" i="170"/>
  <c r="O33" i="170"/>
  <c r="O52" i="170"/>
  <c r="O31" i="170"/>
  <c r="AA60" i="170"/>
  <c r="AA52" i="170"/>
  <c r="AD58" i="170"/>
  <c r="AD54" i="170"/>
  <c r="AD23" i="170"/>
  <c r="AD50" i="170"/>
  <c r="O43" i="170"/>
  <c r="AD39" i="170"/>
  <c r="AD19" i="170"/>
  <c r="AD45" i="170"/>
  <c r="AD57" i="170"/>
  <c r="AD20" i="170"/>
  <c r="AD49" i="170"/>
  <c r="AD22" i="170"/>
  <c r="AD42" i="170"/>
  <c r="AD60" i="170"/>
  <c r="AD27" i="170"/>
  <c r="AD44" i="170"/>
  <c r="AD46" i="170"/>
  <c r="AD48" i="170"/>
  <c r="AD30" i="170"/>
  <c r="O26" i="170"/>
  <c r="AD32" i="170"/>
  <c r="O20" i="170"/>
  <c r="O53" i="170"/>
  <c r="O48" i="170"/>
  <c r="O60" i="170"/>
  <c r="O46" i="170"/>
  <c r="O50" i="170"/>
  <c r="O30" i="170"/>
  <c r="O39" i="170"/>
  <c r="O21" i="170"/>
  <c r="O59" i="170"/>
  <c r="O23" i="170"/>
  <c r="O42" i="170"/>
  <c r="O51" i="170"/>
  <c r="N63" i="170"/>
  <c r="O58" i="170"/>
  <c r="AD21" i="170"/>
  <c r="AD51" i="170"/>
  <c r="O63" i="170" l="1"/>
  <c r="AD63" i="170"/>
  <c r="AA63" i="170"/>
  <c r="I61" i="89"/>
  <c r="I48" i="89"/>
  <c r="R35" i="89" l="1"/>
  <c r="Q35" i="89"/>
  <c r="P35" i="89"/>
  <c r="O35" i="89"/>
  <c r="N35" i="89"/>
  <c r="M35" i="89"/>
  <c r="L35" i="89"/>
  <c r="K35" i="89"/>
  <c r="J35" i="89"/>
  <c r="R17" i="89"/>
  <c r="Q17" i="89"/>
  <c r="P17" i="89"/>
  <c r="O17" i="89"/>
  <c r="N17" i="89"/>
  <c r="M17" i="89"/>
  <c r="L17" i="89"/>
  <c r="K17" i="89"/>
  <c r="J17" i="89"/>
  <c r="I17" i="89"/>
  <c r="B17" i="89"/>
  <c r="S16" i="89"/>
  <c r="S12" i="89"/>
  <c r="S11" i="89"/>
  <c r="J10" i="89"/>
  <c r="K10" i="89" s="1"/>
  <c r="L10" i="89" s="1"/>
  <c r="M10" i="89" s="1"/>
  <c r="N10" i="89" s="1"/>
  <c r="O10" i="89" s="1"/>
  <c r="P10" i="89" s="1"/>
  <c r="Q10" i="89" s="1"/>
  <c r="R10" i="89" s="1"/>
  <c r="S17" i="89" l="1"/>
  <c r="A58" i="143"/>
  <c r="A84" i="143" s="1"/>
  <c r="A110" i="143" s="1"/>
  <c r="A136" i="143" s="1"/>
  <c r="A162" i="143" s="1"/>
  <c r="A188" i="143" s="1"/>
  <c r="A214" i="143" s="1"/>
  <c r="A240" i="143" s="1"/>
  <c r="A266" i="143" s="1"/>
  <c r="A76" i="143"/>
  <c r="A102" i="143" s="1"/>
  <c r="A128" i="143" s="1"/>
  <c r="A154" i="143" s="1"/>
  <c r="A180" i="143" s="1"/>
  <c r="A206" i="143" s="1"/>
  <c r="A232" i="143" s="1"/>
  <c r="A258" i="143" s="1"/>
  <c r="A49" i="143"/>
  <c r="A75" i="143" s="1"/>
  <c r="A101" i="143" s="1"/>
  <c r="A127" i="143" s="1"/>
  <c r="A153" i="143" s="1"/>
  <c r="A179" i="143" s="1"/>
  <c r="A205" i="143" s="1"/>
  <c r="A231" i="143" s="1"/>
  <c r="A257" i="143" s="1"/>
  <c r="A48" i="143"/>
  <c r="A74" i="143" s="1"/>
  <c r="A100" i="143" s="1"/>
  <c r="A126" i="143" s="1"/>
  <c r="A152" i="143" s="1"/>
  <c r="A178" i="143" s="1"/>
  <c r="A204" i="143" s="1"/>
  <c r="A230" i="143" s="1"/>
  <c r="A256" i="143" s="1"/>
  <c r="A47" i="143"/>
  <c r="A73" i="143" s="1"/>
  <c r="A99" i="143" s="1"/>
  <c r="A125" i="143" s="1"/>
  <c r="A151" i="143" s="1"/>
  <c r="A177" i="143" s="1"/>
  <c r="A203" i="143" s="1"/>
  <c r="A229" i="143" s="1"/>
  <c r="A255" i="143" s="1"/>
  <c r="A46" i="143"/>
  <c r="A72" i="143" s="1"/>
  <c r="A98" i="143" s="1"/>
  <c r="A124" i="143" s="1"/>
  <c r="A150" i="143" s="1"/>
  <c r="A176" i="143" s="1"/>
  <c r="A202" i="143" s="1"/>
  <c r="A228" i="143" s="1"/>
  <c r="A254" i="143" s="1"/>
  <c r="A45" i="143"/>
  <c r="A71" i="143" s="1"/>
  <c r="A97" i="143" s="1"/>
  <c r="A123" i="143" s="1"/>
  <c r="A149" i="143" s="1"/>
  <c r="A175" i="143" s="1"/>
  <c r="A201" i="143" s="1"/>
  <c r="A227" i="143" s="1"/>
  <c r="A253" i="143" s="1"/>
  <c r="A44" i="143"/>
  <c r="A70" i="143" s="1"/>
  <c r="A96" i="143" s="1"/>
  <c r="A122" i="143" s="1"/>
  <c r="A148" i="143" s="1"/>
  <c r="A174" i="143" s="1"/>
  <c r="A200" i="143" s="1"/>
  <c r="A226" i="143" s="1"/>
  <c r="A252" i="143" s="1"/>
  <c r="A43" i="143"/>
  <c r="A69" i="143" s="1"/>
  <c r="A95" i="143" s="1"/>
  <c r="A121" i="143" s="1"/>
  <c r="A147" i="143" s="1"/>
  <c r="A173" i="143" s="1"/>
  <c r="A199" i="143" s="1"/>
  <c r="A225" i="143" s="1"/>
  <c r="A251" i="143" s="1"/>
  <c r="A42" i="143"/>
  <c r="A68" i="143" s="1"/>
  <c r="A94" i="143" s="1"/>
  <c r="A120" i="143" s="1"/>
  <c r="A146" i="143" s="1"/>
  <c r="A172" i="143" s="1"/>
  <c r="A198" i="143" s="1"/>
  <c r="A224" i="143" s="1"/>
  <c r="A250" i="143" s="1"/>
  <c r="A41" i="143"/>
  <c r="A67" i="143" s="1"/>
  <c r="A93" i="143" s="1"/>
  <c r="A119" i="143" s="1"/>
  <c r="A145" i="143" s="1"/>
  <c r="A171" i="143" s="1"/>
  <c r="A197" i="143" s="1"/>
  <c r="A223" i="143" s="1"/>
  <c r="A249" i="143" s="1"/>
  <c r="A40" i="143"/>
  <c r="A66" i="143" s="1"/>
  <c r="A92" i="143" s="1"/>
  <c r="A118" i="143" s="1"/>
  <c r="A144" i="143" s="1"/>
  <c r="A170" i="143" s="1"/>
  <c r="A196" i="143" s="1"/>
  <c r="A222" i="143" s="1"/>
  <c r="A248" i="143" s="1"/>
  <c r="A39" i="143"/>
  <c r="A65" i="143" s="1"/>
  <c r="A91" i="143" s="1"/>
  <c r="A117" i="143" s="1"/>
  <c r="A143" i="143" s="1"/>
  <c r="A169" i="143" s="1"/>
  <c r="A195" i="143" s="1"/>
  <c r="A221" i="143" s="1"/>
  <c r="A247" i="143" s="1"/>
  <c r="A23" i="145" l="1"/>
  <c r="A24" i="145" s="1"/>
  <c r="A25" i="145" s="1"/>
  <c r="A26" i="145" s="1"/>
  <c r="A27" i="145" s="1"/>
  <c r="A28" i="145" s="1"/>
  <c r="A29" i="145" s="1"/>
  <c r="A30" i="145" s="1"/>
  <c r="A31" i="145" s="1"/>
  <c r="A32" i="145" s="1"/>
  <c r="A33" i="145" s="1"/>
  <c r="A34" i="145" s="1"/>
  <c r="A35" i="145" s="1"/>
  <c r="A36" i="145" s="1"/>
  <c r="A37" i="145" s="1"/>
  <c r="A38" i="145" s="1"/>
  <c r="A39" i="145" s="1"/>
  <c r="A40" i="145" s="1"/>
  <c r="A41" i="145" s="1"/>
  <c r="A42" i="145" s="1"/>
  <c r="A43" i="145" s="1"/>
  <c r="A44" i="145" s="1"/>
  <c r="A45" i="145" s="1"/>
  <c r="A46" i="145" s="1"/>
  <c r="A47" i="145" s="1"/>
  <c r="A48" i="145" s="1"/>
  <c r="A49" i="145" s="1"/>
  <c r="A50" i="145" s="1"/>
  <c r="A51" i="145" s="1"/>
  <c r="A52" i="145" s="1"/>
  <c r="A53" i="145" s="1"/>
  <c r="A54" i="145" s="1"/>
  <c r="A55" i="145" s="1"/>
  <c r="A56" i="145" s="1"/>
  <c r="J39" i="143"/>
  <c r="J40" i="143"/>
  <c r="J41" i="143"/>
  <c r="J42" i="143"/>
  <c r="J43" i="143"/>
  <c r="J44" i="143"/>
  <c r="H45" i="143"/>
  <c r="J45" i="143"/>
  <c r="H46" i="143"/>
  <c r="J46" i="143"/>
  <c r="H47" i="143"/>
  <c r="J47" i="143"/>
  <c r="H48" i="143"/>
  <c r="J48" i="143"/>
  <c r="H49" i="143"/>
  <c r="J49" i="143"/>
  <c r="H51" i="143"/>
  <c r="J51" i="143"/>
  <c r="H58" i="143"/>
  <c r="J58" i="143"/>
  <c r="B35" i="143"/>
  <c r="B28" i="143"/>
  <c r="P70" i="144"/>
  <c r="Q70" i="144" s="1"/>
  <c r="R70" i="144" s="1"/>
  <c r="S70" i="144" s="1"/>
  <c r="T70" i="144" s="1"/>
  <c r="U70" i="144" s="1"/>
  <c r="V70" i="144" s="1"/>
  <c r="W70" i="144" s="1"/>
  <c r="X70" i="144" s="1"/>
  <c r="Y70" i="144" s="1"/>
  <c r="D70" i="144"/>
  <c r="E70" i="144" s="1"/>
  <c r="F70" i="144" s="1"/>
  <c r="G70" i="144" s="1"/>
  <c r="H70" i="144" s="1"/>
  <c r="I70" i="144" s="1"/>
  <c r="J70" i="144" s="1"/>
  <c r="K70" i="144" s="1"/>
  <c r="L70" i="144" s="1"/>
  <c r="P41" i="144"/>
  <c r="Q41" i="144" s="1"/>
  <c r="R41" i="144" s="1"/>
  <c r="S41" i="144" s="1"/>
  <c r="T41" i="144" s="1"/>
  <c r="U41" i="144" s="1"/>
  <c r="V41" i="144" s="1"/>
  <c r="W41" i="144" s="1"/>
  <c r="X41" i="144" s="1"/>
  <c r="Y41" i="144" s="1"/>
  <c r="D41" i="144"/>
  <c r="E41" i="144" s="1"/>
  <c r="F41" i="144" s="1"/>
  <c r="G41" i="144" s="1"/>
  <c r="H41" i="144" s="1"/>
  <c r="I41" i="144" s="1"/>
  <c r="J41" i="144" s="1"/>
  <c r="K41" i="144" s="1"/>
  <c r="L41" i="144" s="1"/>
  <c r="P12" i="144"/>
  <c r="Q12" i="144" s="1"/>
  <c r="R12" i="144" s="1"/>
  <c r="S12" i="144" s="1"/>
  <c r="T12" i="144" s="1"/>
  <c r="U12" i="144" s="1"/>
  <c r="V12" i="144" s="1"/>
  <c r="W12" i="144" s="1"/>
  <c r="X12" i="144" s="1"/>
  <c r="Y12" i="144" s="1"/>
  <c r="E12" i="144"/>
  <c r="F12" i="144" s="1"/>
  <c r="G12" i="144" s="1"/>
  <c r="H12" i="144" s="1"/>
  <c r="I12" i="144" s="1"/>
  <c r="J12" i="144" s="1"/>
  <c r="K12" i="144" s="1"/>
  <c r="L12" i="144" s="1"/>
  <c r="D12" i="144"/>
  <c r="A3" i="145"/>
  <c r="K12" i="113"/>
  <c r="K13" i="113" s="1"/>
  <c r="K14" i="113" s="1"/>
  <c r="K15" i="113" s="1"/>
  <c r="K16" i="113" s="1"/>
  <c r="K17" i="113" s="1"/>
  <c r="K18" i="113" s="1"/>
  <c r="K19" i="113" s="1"/>
  <c r="K20" i="113" s="1"/>
  <c r="O44" i="143" l="1"/>
  <c r="X44" i="143" s="1"/>
  <c r="N44" i="143"/>
  <c r="W44" i="143" s="1"/>
  <c r="O43" i="143"/>
  <c r="X43" i="143" s="1"/>
  <c r="N43" i="143"/>
  <c r="W43" i="143" s="1"/>
  <c r="N42" i="143"/>
  <c r="W42" i="143" s="1"/>
  <c r="O42" i="143"/>
  <c r="X42" i="143" s="1"/>
  <c r="N41" i="143"/>
  <c r="W41" i="143" s="1"/>
  <c r="O41" i="143"/>
  <c r="X41" i="143" s="1"/>
  <c r="O40" i="143"/>
  <c r="X40" i="143" s="1"/>
  <c r="N40" i="143"/>
  <c r="W40" i="143" s="1"/>
  <c r="N39" i="143"/>
  <c r="W39" i="143" s="1"/>
  <c r="O39" i="143"/>
  <c r="X39" i="143" s="1"/>
  <c r="L51" i="143"/>
  <c r="B61" i="143"/>
  <c r="B80" i="143" s="1"/>
  <c r="B54" i="143"/>
  <c r="A3" i="80"/>
  <c r="A2" i="80"/>
  <c r="A3" i="143"/>
  <c r="A2" i="143"/>
  <c r="A2" i="144"/>
  <c r="A2" i="49"/>
  <c r="A2" i="113"/>
  <c r="A2" i="137"/>
  <c r="A2" i="145"/>
  <c r="A2" i="89"/>
  <c r="H18" i="116"/>
  <c r="K18" i="116" s="1"/>
  <c r="N18" i="116" s="1"/>
  <c r="Q18" i="116" s="1"/>
  <c r="T18" i="116" s="1"/>
  <c r="W18" i="116" s="1"/>
  <c r="Z18" i="116" s="1"/>
  <c r="AC18" i="116" s="1"/>
  <c r="AF18" i="116" s="1"/>
  <c r="B52" i="89"/>
  <c r="C52" i="89" s="1"/>
  <c r="D52" i="89" s="1"/>
  <c r="E52" i="89" s="1"/>
  <c r="F52" i="89" s="1"/>
  <c r="G52" i="89" s="1"/>
  <c r="H52" i="89" s="1"/>
  <c r="I52" i="89" s="1"/>
  <c r="J52" i="89" s="1"/>
  <c r="K52" i="89" s="1"/>
  <c r="L52" i="89" s="1"/>
  <c r="L61" i="89"/>
  <c r="K61" i="89"/>
  <c r="J61" i="89"/>
  <c r="H61" i="89"/>
  <c r="G61" i="89"/>
  <c r="F61" i="89"/>
  <c r="E61" i="89"/>
  <c r="D61" i="89"/>
  <c r="C61" i="89"/>
  <c r="B61" i="89"/>
  <c r="M60" i="89"/>
  <c r="M58" i="89"/>
  <c r="M57" i="89"/>
  <c r="M56" i="89"/>
  <c r="M55" i="89"/>
  <c r="M54" i="89"/>
  <c r="M53" i="89"/>
  <c r="B39" i="89"/>
  <c r="L48" i="89"/>
  <c r="K48" i="89"/>
  <c r="J48" i="89"/>
  <c r="H48" i="89"/>
  <c r="G48" i="89"/>
  <c r="F48" i="89"/>
  <c r="E48" i="89"/>
  <c r="D48" i="89"/>
  <c r="C48" i="89"/>
  <c r="B48" i="89"/>
  <c r="M47" i="89"/>
  <c r="M46" i="89"/>
  <c r="M45" i="89"/>
  <c r="M44" i="89"/>
  <c r="M43" i="89"/>
  <c r="M42" i="89"/>
  <c r="M41" i="89"/>
  <c r="M40" i="89"/>
  <c r="J21" i="89"/>
  <c r="K21" i="89" s="1"/>
  <c r="L21" i="89" s="1"/>
  <c r="M21" i="89" s="1"/>
  <c r="N21" i="89" s="1"/>
  <c r="O21" i="89" s="1"/>
  <c r="P21" i="89" s="1"/>
  <c r="Q21" i="89" s="1"/>
  <c r="R21" i="89" s="1"/>
  <c r="W52" i="143" l="1"/>
  <c r="X52" i="143"/>
  <c r="B87" i="143"/>
  <c r="B113" i="143" s="1"/>
  <c r="M48" i="89"/>
  <c r="C39" i="89"/>
  <c r="D39" i="89" s="1"/>
  <c r="E39" i="89" s="1"/>
  <c r="F39" i="89" s="1"/>
  <c r="G39" i="89" s="1"/>
  <c r="H39" i="89" s="1"/>
  <c r="I39" i="89" s="1"/>
  <c r="J39" i="89" s="1"/>
  <c r="K39" i="89" s="1"/>
  <c r="L39" i="89" s="1"/>
  <c r="S22" i="89"/>
  <c r="B106" i="143" l="1"/>
  <c r="B139" i="143"/>
  <c r="B132" i="143"/>
  <c r="A69" i="116"/>
  <c r="A70" i="116" s="1"/>
  <c r="A71" i="116" s="1"/>
  <c r="A72" i="116" s="1"/>
  <c r="A73" i="116" s="1"/>
  <c r="A74" i="116" s="1"/>
  <c r="A75" i="116" s="1"/>
  <c r="AF61" i="116"/>
  <c r="AC61" i="116"/>
  <c r="Z61" i="116"/>
  <c r="W61" i="116"/>
  <c r="T61" i="116"/>
  <c r="Q61" i="116"/>
  <c r="N61" i="116"/>
  <c r="K61" i="116"/>
  <c r="H61" i="116"/>
  <c r="E61" i="116"/>
  <c r="AF54" i="116"/>
  <c r="AC54" i="116"/>
  <c r="Z54" i="116"/>
  <c r="W54" i="116"/>
  <c r="T54" i="116"/>
  <c r="Q54" i="116"/>
  <c r="N54" i="116"/>
  <c r="K54" i="116"/>
  <c r="H54" i="116"/>
  <c r="AF33" i="116"/>
  <c r="AC33" i="116"/>
  <c r="Z33" i="116"/>
  <c r="W33" i="116"/>
  <c r="T33" i="116"/>
  <c r="Q33" i="116"/>
  <c r="N33" i="116"/>
  <c r="K33" i="116"/>
  <c r="H33" i="116"/>
  <c r="E33" i="116"/>
  <c r="A3" i="116"/>
  <c r="A2" i="116"/>
  <c r="A1" i="116"/>
  <c r="J77" i="143"/>
  <c r="J75" i="143"/>
  <c r="J101" i="143" s="1"/>
  <c r="J127" i="143" s="1"/>
  <c r="J153" i="143" s="1"/>
  <c r="J179" i="143" s="1"/>
  <c r="J205" i="143" s="1"/>
  <c r="J231" i="143" s="1"/>
  <c r="J257" i="143" s="1"/>
  <c r="J74" i="143"/>
  <c r="J100" i="143" s="1"/>
  <c r="J126" i="143" s="1"/>
  <c r="J152" i="143" s="1"/>
  <c r="J178" i="143" s="1"/>
  <c r="J204" i="143" s="1"/>
  <c r="J230" i="143" s="1"/>
  <c r="J256" i="143" s="1"/>
  <c r="J73" i="143"/>
  <c r="J99" i="143" s="1"/>
  <c r="J125" i="143" s="1"/>
  <c r="J151" i="143" s="1"/>
  <c r="J177" i="143" s="1"/>
  <c r="J203" i="143" s="1"/>
  <c r="J229" i="143" s="1"/>
  <c r="J255" i="143" s="1"/>
  <c r="J72" i="143"/>
  <c r="J98" i="143" s="1"/>
  <c r="J124" i="143" s="1"/>
  <c r="J150" i="143" s="1"/>
  <c r="J176" i="143" s="1"/>
  <c r="J202" i="143" s="1"/>
  <c r="J228" i="143" s="1"/>
  <c r="J254" i="143" s="1"/>
  <c r="J71" i="143"/>
  <c r="J97" i="143" s="1"/>
  <c r="J123" i="143" s="1"/>
  <c r="J149" i="143" s="1"/>
  <c r="J175" i="143" s="1"/>
  <c r="J201" i="143" s="1"/>
  <c r="J227" i="143" s="1"/>
  <c r="J253" i="143" s="1"/>
  <c r="J70" i="143"/>
  <c r="J69" i="143"/>
  <c r="J68" i="143"/>
  <c r="J67" i="143"/>
  <c r="J66" i="143"/>
  <c r="H77" i="143"/>
  <c r="H103" i="143" s="1"/>
  <c r="H129" i="143" s="1"/>
  <c r="H155" i="143" s="1"/>
  <c r="H181" i="143" s="1"/>
  <c r="H207" i="143" s="1"/>
  <c r="H233" i="143" s="1"/>
  <c r="H259" i="143" s="1"/>
  <c r="H75" i="143"/>
  <c r="H74" i="143"/>
  <c r="H73" i="143"/>
  <c r="H72" i="143"/>
  <c r="H71" i="143"/>
  <c r="H70" i="143"/>
  <c r="H69" i="143"/>
  <c r="H68" i="143"/>
  <c r="H67" i="143"/>
  <c r="H66" i="143"/>
  <c r="H33" i="143"/>
  <c r="K267" i="143"/>
  <c r="I267" i="143"/>
  <c r="K260" i="143"/>
  <c r="I260" i="143"/>
  <c r="K241" i="143"/>
  <c r="I241" i="143"/>
  <c r="K234" i="143"/>
  <c r="I234" i="143"/>
  <c r="K215" i="143"/>
  <c r="I215" i="143"/>
  <c r="K208" i="143"/>
  <c r="I208" i="143"/>
  <c r="K189" i="143"/>
  <c r="I189" i="143"/>
  <c r="K182" i="143"/>
  <c r="I182" i="143"/>
  <c r="K163" i="143"/>
  <c r="I163" i="143"/>
  <c r="K156" i="143"/>
  <c r="I156" i="143"/>
  <c r="K137" i="143"/>
  <c r="I137" i="143"/>
  <c r="K130" i="143"/>
  <c r="I130" i="143"/>
  <c r="K111" i="143"/>
  <c r="I111" i="143"/>
  <c r="K104" i="143"/>
  <c r="I104" i="143"/>
  <c r="K85" i="143"/>
  <c r="I85" i="143"/>
  <c r="K78" i="143"/>
  <c r="I78" i="143"/>
  <c r="K59" i="143"/>
  <c r="I59" i="143"/>
  <c r="K52" i="143"/>
  <c r="I52" i="143"/>
  <c r="K33" i="143"/>
  <c r="J33" i="143"/>
  <c r="J96" i="143" l="1"/>
  <c r="O70" i="143"/>
  <c r="X70" i="143" s="1"/>
  <c r="N70" i="143"/>
  <c r="W70" i="143" s="1"/>
  <c r="J95" i="143"/>
  <c r="O69" i="143"/>
  <c r="X69" i="143" s="1"/>
  <c r="N69" i="143"/>
  <c r="W69" i="143" s="1"/>
  <c r="J94" i="143"/>
  <c r="O68" i="143"/>
  <c r="X68" i="143" s="1"/>
  <c r="N68" i="143"/>
  <c r="W68" i="143" s="1"/>
  <c r="O67" i="143"/>
  <c r="X67" i="143" s="1"/>
  <c r="N67" i="143"/>
  <c r="W67" i="143" s="1"/>
  <c r="J92" i="143"/>
  <c r="N66" i="143"/>
  <c r="W66" i="143" s="1"/>
  <c r="O66" i="143"/>
  <c r="X66" i="143" s="1"/>
  <c r="J103" i="143"/>
  <c r="L103" i="143"/>
  <c r="H92" i="143"/>
  <c r="H94" i="143"/>
  <c r="H95" i="143"/>
  <c r="H97" i="143"/>
  <c r="H98" i="143"/>
  <c r="H99" i="143"/>
  <c r="H100" i="143"/>
  <c r="H93" i="143"/>
  <c r="H96" i="143"/>
  <c r="H101" i="143"/>
  <c r="L77" i="143"/>
  <c r="L16" i="143"/>
  <c r="M16" i="143"/>
  <c r="M18" i="143"/>
  <c r="L18" i="143"/>
  <c r="M17" i="143"/>
  <c r="L17" i="143"/>
  <c r="B165" i="143"/>
  <c r="B158" i="143"/>
  <c r="H52" i="143"/>
  <c r="J52" i="143"/>
  <c r="H59" i="143"/>
  <c r="H84" i="143"/>
  <c r="J59" i="143"/>
  <c r="J84" i="143"/>
  <c r="J110" i="143" s="1"/>
  <c r="J136" i="143" s="1"/>
  <c r="J93" i="143"/>
  <c r="J65" i="143"/>
  <c r="H65" i="143"/>
  <c r="J122" i="143" l="1"/>
  <c r="O96" i="143"/>
  <c r="X96" i="143" s="1"/>
  <c r="N96" i="143"/>
  <c r="W96" i="143" s="1"/>
  <c r="J121" i="143"/>
  <c r="O95" i="143"/>
  <c r="X95" i="143" s="1"/>
  <c r="N95" i="143"/>
  <c r="W95" i="143" s="1"/>
  <c r="J120" i="143"/>
  <c r="O94" i="143"/>
  <c r="X94" i="143" s="1"/>
  <c r="N94" i="143"/>
  <c r="W94" i="143" s="1"/>
  <c r="O93" i="143"/>
  <c r="X93" i="143" s="1"/>
  <c r="N93" i="143"/>
  <c r="W93" i="143" s="1"/>
  <c r="J118" i="143"/>
  <c r="O92" i="143"/>
  <c r="X92" i="143" s="1"/>
  <c r="N92" i="143"/>
  <c r="W92" i="143" s="1"/>
  <c r="N65" i="143"/>
  <c r="W65" i="143" s="1"/>
  <c r="W78" i="143" s="1"/>
  <c r="O65" i="143"/>
  <c r="X65" i="143" s="1"/>
  <c r="X78" i="143" s="1"/>
  <c r="X16" i="143"/>
  <c r="X17" i="143"/>
  <c r="X18" i="143"/>
  <c r="J129" i="143"/>
  <c r="J155" i="143" s="1"/>
  <c r="J181" i="143" s="1"/>
  <c r="J207" i="143" s="1"/>
  <c r="J233" i="143" s="1"/>
  <c r="J259" i="143" s="1"/>
  <c r="H127" i="143"/>
  <c r="H122" i="143"/>
  <c r="H121" i="143"/>
  <c r="H119" i="143"/>
  <c r="H120" i="143"/>
  <c r="H126" i="143"/>
  <c r="H118" i="143"/>
  <c r="H125" i="143"/>
  <c r="H123" i="143"/>
  <c r="H124" i="143"/>
  <c r="B184" i="143"/>
  <c r="B191" i="143"/>
  <c r="H85" i="143"/>
  <c r="H110" i="143"/>
  <c r="J91" i="143"/>
  <c r="J78" i="143"/>
  <c r="J119" i="143"/>
  <c r="J111" i="143"/>
  <c r="J85" i="143"/>
  <c r="H78" i="143"/>
  <c r="H91" i="143"/>
  <c r="J162" i="143"/>
  <c r="J188" i="143" s="1"/>
  <c r="A3" i="144"/>
  <c r="A3" i="49"/>
  <c r="A3" i="89"/>
  <c r="A3" i="113"/>
  <c r="A3" i="137"/>
  <c r="J148" i="143" l="1"/>
  <c r="N122" i="143"/>
  <c r="W122" i="143" s="1"/>
  <c r="O122" i="143"/>
  <c r="X122" i="143" s="1"/>
  <c r="J147" i="143"/>
  <c r="O121" i="143"/>
  <c r="X121" i="143" s="1"/>
  <c r="N121" i="143"/>
  <c r="W121" i="143" s="1"/>
  <c r="J146" i="143"/>
  <c r="O120" i="143"/>
  <c r="X120" i="143" s="1"/>
  <c r="N120" i="143"/>
  <c r="W120" i="143" s="1"/>
  <c r="J145" i="143"/>
  <c r="N119" i="143"/>
  <c r="W119" i="143" s="1"/>
  <c r="O119" i="143"/>
  <c r="X119" i="143" s="1"/>
  <c r="N118" i="143"/>
  <c r="W118" i="143" s="1"/>
  <c r="O118" i="143"/>
  <c r="X118" i="143" s="1"/>
  <c r="J144" i="143"/>
  <c r="J117" i="143"/>
  <c r="J143" i="143" s="1"/>
  <c r="N91" i="143"/>
  <c r="W91" i="143" s="1"/>
  <c r="O91" i="143"/>
  <c r="X91" i="143" s="1"/>
  <c r="X104" i="143" s="1"/>
  <c r="L259" i="143"/>
  <c r="L233" i="143"/>
  <c r="L207" i="143"/>
  <c r="L181" i="143"/>
  <c r="L155" i="143"/>
  <c r="H146" i="143"/>
  <c r="H145" i="143"/>
  <c r="H150" i="143"/>
  <c r="H149" i="143"/>
  <c r="H147" i="143"/>
  <c r="H151" i="143"/>
  <c r="H148" i="143"/>
  <c r="H144" i="143"/>
  <c r="H153" i="143"/>
  <c r="L129" i="143"/>
  <c r="H152" i="143"/>
  <c r="B210" i="143"/>
  <c r="B217" i="143"/>
  <c r="J137" i="143"/>
  <c r="J130" i="143"/>
  <c r="J214" i="143"/>
  <c r="J163" i="143"/>
  <c r="J171" i="143"/>
  <c r="H111" i="143"/>
  <c r="H136" i="143"/>
  <c r="H104" i="143"/>
  <c r="H117" i="143"/>
  <c r="J104" i="143"/>
  <c r="J174" i="143" l="1"/>
  <c r="O148" i="143"/>
  <c r="X148" i="143" s="1"/>
  <c r="N148" i="143"/>
  <c r="W148" i="143" s="1"/>
  <c r="J173" i="143"/>
  <c r="O147" i="143"/>
  <c r="X147" i="143" s="1"/>
  <c r="N147" i="143"/>
  <c r="W147" i="143" s="1"/>
  <c r="J172" i="143"/>
  <c r="N146" i="143"/>
  <c r="W146" i="143" s="1"/>
  <c r="O146" i="143"/>
  <c r="X146" i="143" s="1"/>
  <c r="J197" i="143"/>
  <c r="O145" i="143"/>
  <c r="X145" i="143" s="1"/>
  <c r="N145" i="143"/>
  <c r="W145" i="143" s="1"/>
  <c r="J170" i="143"/>
  <c r="O144" i="143"/>
  <c r="X144" i="143" s="1"/>
  <c r="N144" i="143"/>
  <c r="W144" i="143" s="1"/>
  <c r="J169" i="143"/>
  <c r="W104" i="143"/>
  <c r="N117" i="143"/>
  <c r="W117" i="143" s="1"/>
  <c r="W130" i="143" s="1"/>
  <c r="O117" i="143"/>
  <c r="X117" i="143" s="1"/>
  <c r="H173" i="143"/>
  <c r="H178" i="143"/>
  <c r="H171" i="143"/>
  <c r="N171" i="143" s="1"/>
  <c r="W171" i="143" s="1"/>
  <c r="H174" i="143"/>
  <c r="H175" i="143"/>
  <c r="H179" i="143"/>
  <c r="H176" i="143"/>
  <c r="H170" i="143"/>
  <c r="H172" i="143"/>
  <c r="H177" i="143"/>
  <c r="J156" i="143"/>
  <c r="B243" i="143"/>
  <c r="B262" i="143" s="1"/>
  <c r="B236" i="143"/>
  <c r="J189" i="143"/>
  <c r="H130" i="143"/>
  <c r="H143" i="143"/>
  <c r="O143" i="143" s="1"/>
  <c r="X143" i="143" s="1"/>
  <c r="H162" i="143"/>
  <c r="H137" i="143"/>
  <c r="J215" i="143"/>
  <c r="J240" i="143"/>
  <c r="J182" i="143"/>
  <c r="J195" i="143"/>
  <c r="T14" i="143"/>
  <c r="T15" i="143" s="1"/>
  <c r="S14" i="143"/>
  <c r="T58" i="143"/>
  <c r="S58" i="143"/>
  <c r="T39" i="143"/>
  <c r="T40" i="143" s="1"/>
  <c r="T41" i="143" s="1"/>
  <c r="T42" i="143" s="1"/>
  <c r="T43" i="143" s="1"/>
  <c r="T44" i="143" s="1"/>
  <c r="T45" i="143" s="1"/>
  <c r="T46" i="143" s="1"/>
  <c r="T47" i="143" s="1"/>
  <c r="T48" i="143" s="1"/>
  <c r="T49" i="143" s="1"/>
  <c r="T50" i="143" s="1"/>
  <c r="T51" i="143" s="1"/>
  <c r="S39" i="143"/>
  <c r="D58" i="143"/>
  <c r="D84" i="143" s="1"/>
  <c r="D49" i="143"/>
  <c r="D46" i="143"/>
  <c r="D45" i="143"/>
  <c r="D71" i="143" s="1"/>
  <c r="D44" i="143"/>
  <c r="D70" i="143" s="1"/>
  <c r="D43" i="143"/>
  <c r="D42" i="143"/>
  <c r="D41" i="143"/>
  <c r="D40" i="143"/>
  <c r="D39" i="143"/>
  <c r="D65" i="143" s="1"/>
  <c r="D91" i="143" s="1"/>
  <c r="D117" i="143" s="1"/>
  <c r="D143" i="143" s="1"/>
  <c r="D169" i="143" s="1"/>
  <c r="O171" i="143" l="1"/>
  <c r="X171" i="143" s="1"/>
  <c r="N143" i="143"/>
  <c r="W143" i="143" s="1"/>
  <c r="J200" i="143"/>
  <c r="O174" i="143"/>
  <c r="X174" i="143" s="1"/>
  <c r="N174" i="143"/>
  <c r="W174" i="143" s="1"/>
  <c r="J199" i="143"/>
  <c r="O173" i="143"/>
  <c r="X173" i="143" s="1"/>
  <c r="N173" i="143"/>
  <c r="W173" i="143" s="1"/>
  <c r="J198" i="143"/>
  <c r="O172" i="143"/>
  <c r="X172" i="143" s="1"/>
  <c r="N172" i="143"/>
  <c r="W172" i="143" s="1"/>
  <c r="W156" i="143"/>
  <c r="X156" i="143"/>
  <c r="J223" i="143"/>
  <c r="N197" i="143"/>
  <c r="W197" i="143" s="1"/>
  <c r="O197" i="143"/>
  <c r="X197" i="143" s="1"/>
  <c r="J196" i="143"/>
  <c r="N170" i="143"/>
  <c r="W170" i="143" s="1"/>
  <c r="O170" i="143"/>
  <c r="X170" i="143" s="1"/>
  <c r="H198" i="143"/>
  <c r="H197" i="143"/>
  <c r="H196" i="143"/>
  <c r="H204" i="143"/>
  <c r="H202" i="143"/>
  <c r="H199" i="143"/>
  <c r="H205" i="143"/>
  <c r="H201" i="143"/>
  <c r="H203" i="143"/>
  <c r="H200" i="143"/>
  <c r="S40" i="143"/>
  <c r="V39" i="143"/>
  <c r="U39" i="143"/>
  <c r="S84" i="143"/>
  <c r="V58" i="143"/>
  <c r="U58" i="143"/>
  <c r="S15" i="143"/>
  <c r="S16" i="143" s="1"/>
  <c r="V14" i="143"/>
  <c r="U14" i="143"/>
  <c r="G58" i="143"/>
  <c r="D66" i="143"/>
  <c r="D92" i="143" s="1"/>
  <c r="D67" i="143"/>
  <c r="D93" i="143" s="1"/>
  <c r="D75" i="143"/>
  <c r="D101" i="143" s="1"/>
  <c r="D68" i="143"/>
  <c r="D72" i="143"/>
  <c r="D98" i="143" s="1"/>
  <c r="D69" i="143"/>
  <c r="S65" i="143"/>
  <c r="T16" i="143"/>
  <c r="T17" i="143" s="1"/>
  <c r="T18" i="143" s="1"/>
  <c r="T19" i="143" s="1"/>
  <c r="T20" i="143" s="1"/>
  <c r="T21" i="143" s="1"/>
  <c r="T22" i="143" s="1"/>
  <c r="T23" i="143" s="1"/>
  <c r="J266" i="143"/>
  <c r="J267" i="143" s="1"/>
  <c r="J241" i="143"/>
  <c r="J221" i="143"/>
  <c r="J208" i="143"/>
  <c r="H156" i="143"/>
  <c r="H169" i="143"/>
  <c r="N169" i="143" s="1"/>
  <c r="W169" i="143" s="1"/>
  <c r="H163" i="143"/>
  <c r="H188" i="143"/>
  <c r="T65" i="143"/>
  <c r="T91" i="143" s="1"/>
  <c r="T117" i="143" s="1"/>
  <c r="T84" i="143"/>
  <c r="D110" i="143"/>
  <c r="G110" i="143" s="1"/>
  <c r="G84" i="143"/>
  <c r="D97" i="143"/>
  <c r="D195" i="143"/>
  <c r="D96" i="143"/>
  <c r="G32" i="143"/>
  <c r="K26" i="143"/>
  <c r="J26" i="143"/>
  <c r="I26" i="143"/>
  <c r="H26" i="143"/>
  <c r="O169" i="143" l="1"/>
  <c r="X169" i="143" s="1"/>
  <c r="X182" i="143" s="1"/>
  <c r="J226" i="143"/>
  <c r="O200" i="143"/>
  <c r="X200" i="143" s="1"/>
  <c r="N200" i="143"/>
  <c r="W200" i="143" s="1"/>
  <c r="W182" i="143"/>
  <c r="J225" i="143"/>
  <c r="O199" i="143"/>
  <c r="X199" i="143" s="1"/>
  <c r="N199" i="143"/>
  <c r="W199" i="143" s="1"/>
  <c r="J224" i="143"/>
  <c r="O198" i="143"/>
  <c r="X198" i="143" s="1"/>
  <c r="N198" i="143"/>
  <c r="W198" i="143" s="1"/>
  <c r="J249" i="143"/>
  <c r="O196" i="143"/>
  <c r="X196" i="143" s="1"/>
  <c r="N196" i="143"/>
  <c r="W196" i="143" s="1"/>
  <c r="J222" i="143"/>
  <c r="H228" i="143"/>
  <c r="H226" i="143"/>
  <c r="H230" i="143"/>
  <c r="H229" i="143"/>
  <c r="H227" i="143"/>
  <c r="H223" i="143"/>
  <c r="O223" i="143" s="1"/>
  <c r="X223" i="143" s="1"/>
  <c r="H222" i="143"/>
  <c r="H231" i="143"/>
  <c r="H224" i="143"/>
  <c r="H225" i="143"/>
  <c r="M169" i="143"/>
  <c r="L169" i="143"/>
  <c r="M143" i="143"/>
  <c r="L143" i="143"/>
  <c r="M117" i="143"/>
  <c r="L117" i="143"/>
  <c r="M110" i="143"/>
  <c r="L110" i="143"/>
  <c r="M91" i="143"/>
  <c r="L91" i="143"/>
  <c r="M84" i="143"/>
  <c r="L84" i="143"/>
  <c r="V84" i="143"/>
  <c r="U84" i="143"/>
  <c r="S66" i="143"/>
  <c r="V65" i="143"/>
  <c r="U65" i="143"/>
  <c r="M65" i="143"/>
  <c r="L65" i="143"/>
  <c r="Z65" i="143" s="1"/>
  <c r="L71" i="143"/>
  <c r="M71" i="143"/>
  <c r="M68" i="143"/>
  <c r="L68" i="143"/>
  <c r="M70" i="143"/>
  <c r="L70" i="143"/>
  <c r="M39" i="143"/>
  <c r="L39" i="143"/>
  <c r="Z39" i="143" s="1"/>
  <c r="M41" i="143"/>
  <c r="L41" i="143"/>
  <c r="L47" i="143"/>
  <c r="M47" i="143"/>
  <c r="S110" i="143"/>
  <c r="U15" i="143"/>
  <c r="V15" i="143"/>
  <c r="M43" i="143"/>
  <c r="L43" i="143"/>
  <c r="M45" i="143"/>
  <c r="L45" i="143"/>
  <c r="M40" i="143"/>
  <c r="L40" i="143"/>
  <c r="M46" i="143"/>
  <c r="L46" i="143"/>
  <c r="L49" i="143"/>
  <c r="M49" i="143"/>
  <c r="L48" i="143"/>
  <c r="M48" i="143"/>
  <c r="U16" i="143"/>
  <c r="Z16" i="143" s="1"/>
  <c r="V16" i="143"/>
  <c r="M58" i="143"/>
  <c r="M59" i="143" s="1"/>
  <c r="L58" i="143"/>
  <c r="M42" i="143"/>
  <c r="L42" i="143"/>
  <c r="M44" i="143"/>
  <c r="L44" i="143"/>
  <c r="S41" i="143"/>
  <c r="V40" i="143"/>
  <c r="U40" i="143"/>
  <c r="T25" i="143"/>
  <c r="T24" i="143"/>
  <c r="T92" i="143"/>
  <c r="T93" i="143" s="1"/>
  <c r="T94" i="143" s="1"/>
  <c r="T95" i="143" s="1"/>
  <c r="T96" i="143" s="1"/>
  <c r="T97" i="143" s="1"/>
  <c r="T98" i="143" s="1"/>
  <c r="T99" i="143" s="1"/>
  <c r="T100" i="143" s="1"/>
  <c r="T101" i="143" s="1"/>
  <c r="T102" i="143" s="1"/>
  <c r="T103" i="143" s="1"/>
  <c r="S91" i="143"/>
  <c r="D127" i="143"/>
  <c r="D118" i="143"/>
  <c r="D94" i="143"/>
  <c r="D119" i="143"/>
  <c r="D145" i="143" s="1"/>
  <c r="D124" i="143"/>
  <c r="S17" i="143"/>
  <c r="T66" i="143"/>
  <c r="T67" i="143" s="1"/>
  <c r="H189" i="143"/>
  <c r="H214" i="143"/>
  <c r="H182" i="143"/>
  <c r="H195" i="143"/>
  <c r="J247" i="143"/>
  <c r="J234" i="143"/>
  <c r="T110" i="143"/>
  <c r="T118" i="143"/>
  <c r="T119" i="143" s="1"/>
  <c r="T120" i="143" s="1"/>
  <c r="T121" i="143" s="1"/>
  <c r="T122" i="143" s="1"/>
  <c r="T123" i="143" s="1"/>
  <c r="T124" i="143" s="1"/>
  <c r="T125" i="143" s="1"/>
  <c r="T126" i="143" s="1"/>
  <c r="T127" i="143" s="1"/>
  <c r="T128" i="143" s="1"/>
  <c r="T129" i="143" s="1"/>
  <c r="T143" i="143"/>
  <c r="D136" i="143"/>
  <c r="G136" i="143" s="1"/>
  <c r="D95" i="143"/>
  <c r="D122" i="143"/>
  <c r="D123" i="143"/>
  <c r="D221" i="143"/>
  <c r="X25" i="143"/>
  <c r="N223" i="143" l="1"/>
  <c r="W223" i="143" s="1"/>
  <c r="Z40" i="143"/>
  <c r="O195" i="143"/>
  <c r="X195" i="143" s="1"/>
  <c r="X208" i="143" s="1"/>
  <c r="N195" i="143"/>
  <c r="W195" i="143" s="1"/>
  <c r="J252" i="143"/>
  <c r="O226" i="143"/>
  <c r="X226" i="143" s="1"/>
  <c r="N226" i="143"/>
  <c r="W226" i="143" s="1"/>
  <c r="J251" i="143"/>
  <c r="O225" i="143"/>
  <c r="X225" i="143" s="1"/>
  <c r="N225" i="143"/>
  <c r="W225" i="143" s="1"/>
  <c r="J250" i="143"/>
  <c r="O224" i="143"/>
  <c r="X224" i="143" s="1"/>
  <c r="N224" i="143"/>
  <c r="W224" i="143" s="1"/>
  <c r="N249" i="143"/>
  <c r="W249" i="143" s="1"/>
  <c r="O249" i="143"/>
  <c r="X249" i="143" s="1"/>
  <c r="N222" i="143"/>
  <c r="W222" i="143" s="1"/>
  <c r="O222" i="143"/>
  <c r="X222" i="143" s="1"/>
  <c r="J248" i="143"/>
  <c r="W208" i="143"/>
  <c r="H249" i="143"/>
  <c r="H256" i="143"/>
  <c r="H255" i="143"/>
  <c r="H252" i="143"/>
  <c r="H248" i="143"/>
  <c r="H254" i="143"/>
  <c r="M195" i="143"/>
  <c r="L195" i="143"/>
  <c r="H250" i="143"/>
  <c r="H253" i="143"/>
  <c r="H257" i="143"/>
  <c r="H251" i="143"/>
  <c r="L136" i="143"/>
  <c r="M136" i="143"/>
  <c r="M124" i="143"/>
  <c r="L124" i="143"/>
  <c r="V110" i="143"/>
  <c r="U110" i="143"/>
  <c r="M98" i="143"/>
  <c r="L98" i="143"/>
  <c r="M97" i="143"/>
  <c r="L97" i="143"/>
  <c r="M93" i="143"/>
  <c r="L93" i="143"/>
  <c r="M100" i="143"/>
  <c r="L100" i="143"/>
  <c r="L96" i="143"/>
  <c r="M96" i="143"/>
  <c r="M92" i="143"/>
  <c r="L92" i="143"/>
  <c r="M101" i="143"/>
  <c r="L101" i="143"/>
  <c r="V91" i="143"/>
  <c r="U91" i="143"/>
  <c r="Z91" i="143" s="1"/>
  <c r="Z58" i="143"/>
  <c r="AB59" i="143" s="1"/>
  <c r="S136" i="143"/>
  <c r="S67" i="143"/>
  <c r="V66" i="143"/>
  <c r="U66" i="143"/>
  <c r="M72" i="143"/>
  <c r="L72" i="143"/>
  <c r="M69" i="143"/>
  <c r="L69" i="143"/>
  <c r="L73" i="143"/>
  <c r="M73" i="143"/>
  <c r="L66" i="143"/>
  <c r="M66" i="143"/>
  <c r="M75" i="143"/>
  <c r="L75" i="143"/>
  <c r="M74" i="143"/>
  <c r="L74" i="143"/>
  <c r="M67" i="143"/>
  <c r="L67" i="143"/>
  <c r="L14" i="143"/>
  <c r="M14" i="143"/>
  <c r="S42" i="143"/>
  <c r="V41" i="143"/>
  <c r="U41" i="143"/>
  <c r="Z41" i="143" s="1"/>
  <c r="L15" i="143"/>
  <c r="M15" i="143"/>
  <c r="M21" i="143"/>
  <c r="U17" i="143"/>
  <c r="Z17" i="143" s="1"/>
  <c r="V17" i="143"/>
  <c r="M25" i="143"/>
  <c r="M20" i="143"/>
  <c r="M22" i="143"/>
  <c r="M23" i="143"/>
  <c r="S117" i="143"/>
  <c r="S92" i="143"/>
  <c r="D150" i="143"/>
  <c r="D120" i="143"/>
  <c r="D144" i="143"/>
  <c r="D153" i="143"/>
  <c r="L52" i="143"/>
  <c r="L59" i="143"/>
  <c r="M33" i="143"/>
  <c r="M52" i="143"/>
  <c r="D162" i="143"/>
  <c r="G162" i="143" s="1"/>
  <c r="T68" i="143"/>
  <c r="S18" i="143"/>
  <c r="H215" i="143"/>
  <c r="H240" i="143"/>
  <c r="H208" i="143"/>
  <c r="H221" i="143"/>
  <c r="Z84" i="143"/>
  <c r="AB85" i="143" s="1"/>
  <c r="T136" i="143"/>
  <c r="T144" i="143"/>
  <c r="T145" i="143" s="1"/>
  <c r="T146" i="143" s="1"/>
  <c r="T147" i="143" s="1"/>
  <c r="T148" i="143" s="1"/>
  <c r="T149" i="143" s="1"/>
  <c r="T150" i="143" s="1"/>
  <c r="T151" i="143" s="1"/>
  <c r="T152" i="143" s="1"/>
  <c r="T153" i="143" s="1"/>
  <c r="T154" i="143" s="1"/>
  <c r="T155" i="143" s="1"/>
  <c r="T169" i="143"/>
  <c r="D247" i="143"/>
  <c r="D121" i="143"/>
  <c r="D149" i="143"/>
  <c r="D148" i="143"/>
  <c r="D171" i="143"/>
  <c r="L33" i="143"/>
  <c r="O221" i="143" l="1"/>
  <c r="X221" i="143" s="1"/>
  <c r="N221" i="143"/>
  <c r="W221" i="143" s="1"/>
  <c r="O252" i="143"/>
  <c r="X252" i="143" s="1"/>
  <c r="N252" i="143"/>
  <c r="W252" i="143" s="1"/>
  <c r="W234" i="143"/>
  <c r="O251" i="143"/>
  <c r="X251" i="143" s="1"/>
  <c r="N251" i="143"/>
  <c r="W251" i="143" s="1"/>
  <c r="N250" i="143"/>
  <c r="W250" i="143" s="1"/>
  <c r="O250" i="143"/>
  <c r="X250" i="143" s="1"/>
  <c r="J260" i="143"/>
  <c r="X234" i="143"/>
  <c r="O248" i="143"/>
  <c r="X248" i="143" s="1"/>
  <c r="N248" i="143"/>
  <c r="W248" i="143" s="1"/>
  <c r="Z66" i="143"/>
  <c r="Z67" i="143"/>
  <c r="AB23" i="143"/>
  <c r="X15" i="143"/>
  <c r="Z15" i="143"/>
  <c r="AB22" i="143"/>
  <c r="AB25" i="143"/>
  <c r="X14" i="143"/>
  <c r="Z14" i="143"/>
  <c r="AB21" i="143"/>
  <c r="M247" i="143"/>
  <c r="M221" i="143"/>
  <c r="L221" i="143"/>
  <c r="M162" i="143"/>
  <c r="L162" i="143"/>
  <c r="M150" i="143"/>
  <c r="L150" i="143"/>
  <c r="M145" i="143"/>
  <c r="L145" i="143"/>
  <c r="V136" i="143"/>
  <c r="U136" i="143"/>
  <c r="M123" i="143"/>
  <c r="L123" i="143"/>
  <c r="M118" i="143"/>
  <c r="L118" i="143"/>
  <c r="M119" i="143"/>
  <c r="L119" i="143"/>
  <c r="M127" i="143"/>
  <c r="L127" i="143"/>
  <c r="M122" i="143"/>
  <c r="L122" i="143"/>
  <c r="V117" i="143"/>
  <c r="U117" i="143"/>
  <c r="Z117" i="143" s="1"/>
  <c r="M126" i="143"/>
  <c r="L126" i="143"/>
  <c r="S93" i="143"/>
  <c r="S94" i="143" s="1"/>
  <c r="V92" i="143"/>
  <c r="U92" i="143"/>
  <c r="Z92" i="143" s="1"/>
  <c r="M94" i="143"/>
  <c r="L94" i="143"/>
  <c r="M95" i="143"/>
  <c r="L95" i="143"/>
  <c r="M99" i="143"/>
  <c r="L99" i="143"/>
  <c r="S162" i="143"/>
  <c r="S68" i="143"/>
  <c r="V67" i="143"/>
  <c r="U67" i="143"/>
  <c r="S118" i="143"/>
  <c r="U18" i="143"/>
  <c r="Z18" i="143" s="1"/>
  <c r="V18" i="143"/>
  <c r="S43" i="143"/>
  <c r="V42" i="143"/>
  <c r="U42" i="143"/>
  <c r="Z42" i="143" s="1"/>
  <c r="D176" i="143"/>
  <c r="S143" i="143"/>
  <c r="D179" i="143"/>
  <c r="D170" i="143"/>
  <c r="D146" i="143"/>
  <c r="D188" i="143"/>
  <c r="G188" i="143" s="1"/>
  <c r="S19" i="143"/>
  <c r="T69" i="143"/>
  <c r="H234" i="143"/>
  <c r="H247" i="143"/>
  <c r="H266" i="143"/>
  <c r="H241" i="143"/>
  <c r="Z110" i="143"/>
  <c r="AB111" i="143" s="1"/>
  <c r="T162" i="143"/>
  <c r="T170" i="143"/>
  <c r="T171" i="143" s="1"/>
  <c r="T172" i="143" s="1"/>
  <c r="T173" i="143" s="1"/>
  <c r="T174" i="143" s="1"/>
  <c r="T175" i="143" s="1"/>
  <c r="T176" i="143" s="1"/>
  <c r="T177" i="143" s="1"/>
  <c r="T178" i="143" s="1"/>
  <c r="T179" i="143" s="1"/>
  <c r="T195" i="143"/>
  <c r="M78" i="143"/>
  <c r="L85" i="143"/>
  <c r="M85" i="143"/>
  <c r="L78" i="143"/>
  <c r="D147" i="143"/>
  <c r="D197" i="143"/>
  <c r="D174" i="143"/>
  <c r="D175" i="143"/>
  <c r="M26" i="143"/>
  <c r="L26" i="143"/>
  <c r="O26" i="143"/>
  <c r="O247" i="143" l="1"/>
  <c r="X247" i="143" s="1"/>
  <c r="N247" i="143"/>
  <c r="W247" i="143" s="1"/>
  <c r="W260" i="143" s="1"/>
  <c r="X260" i="143"/>
  <c r="X26" i="143"/>
  <c r="L247" i="143"/>
  <c r="M171" i="143"/>
  <c r="L171" i="143"/>
  <c r="M176" i="143"/>
  <c r="L176" i="143"/>
  <c r="M188" i="143"/>
  <c r="L188" i="143"/>
  <c r="T181" i="143"/>
  <c r="T180" i="143"/>
  <c r="V162" i="143"/>
  <c r="U162" i="143"/>
  <c r="S144" i="143"/>
  <c r="S145" i="143" s="1"/>
  <c r="V143" i="143"/>
  <c r="U143" i="143"/>
  <c r="Z143" i="143" s="1"/>
  <c r="L153" i="143"/>
  <c r="M153" i="143"/>
  <c r="L152" i="143"/>
  <c r="M152" i="143"/>
  <c r="M149" i="143"/>
  <c r="L149" i="143"/>
  <c r="M148" i="143"/>
  <c r="L148" i="143"/>
  <c r="L144" i="143"/>
  <c r="M144" i="143"/>
  <c r="M125" i="143"/>
  <c r="L125" i="143"/>
  <c r="S119" i="143"/>
  <c r="S120" i="143" s="1"/>
  <c r="V118" i="143"/>
  <c r="U118" i="143"/>
  <c r="Z118" i="143" s="1"/>
  <c r="M121" i="143"/>
  <c r="L121" i="143"/>
  <c r="M120" i="143"/>
  <c r="L120" i="143"/>
  <c r="D202" i="143"/>
  <c r="V94" i="143"/>
  <c r="U94" i="143"/>
  <c r="Z94" i="143" s="1"/>
  <c r="V93" i="143"/>
  <c r="U93" i="143"/>
  <c r="Z93" i="143" s="1"/>
  <c r="S188" i="143"/>
  <c r="S69" i="143"/>
  <c r="V68" i="143"/>
  <c r="U68" i="143"/>
  <c r="Z68" i="143" s="1"/>
  <c r="S44" i="143"/>
  <c r="V43" i="143"/>
  <c r="U43" i="143"/>
  <c r="Z43" i="143" s="1"/>
  <c r="U19" i="143"/>
  <c r="V19" i="143"/>
  <c r="S169" i="143"/>
  <c r="D214" i="143"/>
  <c r="D240" i="143" s="1"/>
  <c r="D205" i="143"/>
  <c r="D196" i="143"/>
  <c r="D172" i="143"/>
  <c r="Z136" i="143"/>
  <c r="AB137" i="143" s="1"/>
  <c r="T70" i="143"/>
  <c r="S20" i="143"/>
  <c r="H267" i="143"/>
  <c r="H260" i="143"/>
  <c r="T188" i="143"/>
  <c r="T221" i="143"/>
  <c r="T196" i="143"/>
  <c r="T197" i="143" s="1"/>
  <c r="T198" i="143" s="1"/>
  <c r="T199" i="143" s="1"/>
  <c r="T200" i="143" s="1"/>
  <c r="T201" i="143" s="1"/>
  <c r="T202" i="143" s="1"/>
  <c r="T203" i="143" s="1"/>
  <c r="T204" i="143" s="1"/>
  <c r="T205" i="143" s="1"/>
  <c r="S95" i="143"/>
  <c r="L104" i="143"/>
  <c r="M104" i="143"/>
  <c r="M111" i="143"/>
  <c r="L111" i="143"/>
  <c r="D200" i="143"/>
  <c r="D201" i="143"/>
  <c r="D223" i="143"/>
  <c r="D173" i="143"/>
  <c r="L197" i="143" l="1"/>
  <c r="M197" i="143"/>
  <c r="T207" i="143"/>
  <c r="T206" i="143"/>
  <c r="M202" i="143"/>
  <c r="L202" i="143"/>
  <c r="M170" i="143"/>
  <c r="L170" i="143"/>
  <c r="M179" i="143"/>
  <c r="L179" i="143"/>
  <c r="V169" i="143"/>
  <c r="U169" i="143"/>
  <c r="Z169" i="143" s="1"/>
  <c r="M175" i="143"/>
  <c r="L175" i="143"/>
  <c r="M174" i="143"/>
  <c r="L174" i="143"/>
  <c r="V188" i="143"/>
  <c r="U188" i="143"/>
  <c r="M178" i="143"/>
  <c r="L178" i="143"/>
  <c r="D228" i="143"/>
  <c r="L147" i="143"/>
  <c r="M147" i="143"/>
  <c r="M151" i="143"/>
  <c r="L151" i="143"/>
  <c r="V145" i="143"/>
  <c r="U145" i="143"/>
  <c r="Z145" i="143" s="1"/>
  <c r="M146" i="143"/>
  <c r="L146" i="143"/>
  <c r="V144" i="143"/>
  <c r="U144" i="143"/>
  <c r="Z144" i="143" s="1"/>
  <c r="V120" i="143"/>
  <c r="U120" i="143"/>
  <c r="Z120" i="143" s="1"/>
  <c r="V119" i="143"/>
  <c r="U119" i="143"/>
  <c r="Z119" i="143" s="1"/>
  <c r="S214" i="143"/>
  <c r="V95" i="143"/>
  <c r="U95" i="143"/>
  <c r="Z95" i="143" s="1"/>
  <c r="S70" i="143"/>
  <c r="V69" i="143"/>
  <c r="U69" i="143"/>
  <c r="Z69" i="143" s="1"/>
  <c r="V20" i="143"/>
  <c r="U20" i="143"/>
  <c r="S195" i="143"/>
  <c r="S170" i="143"/>
  <c r="S45" i="143"/>
  <c r="V44" i="143"/>
  <c r="U44" i="143"/>
  <c r="Z44" i="143" s="1"/>
  <c r="Z52" i="143" s="1"/>
  <c r="G214" i="143"/>
  <c r="D222" i="143"/>
  <c r="D231" i="143"/>
  <c r="D198" i="143"/>
  <c r="L130" i="143"/>
  <c r="T71" i="143"/>
  <c r="S21" i="143"/>
  <c r="Z162" i="143"/>
  <c r="AB163" i="143" s="1"/>
  <c r="T214" i="143"/>
  <c r="T247" i="143"/>
  <c r="T248" i="143" s="1"/>
  <c r="T249" i="143" s="1"/>
  <c r="T250" i="143" s="1"/>
  <c r="T251" i="143" s="1"/>
  <c r="T252" i="143" s="1"/>
  <c r="T253" i="143" s="1"/>
  <c r="T254" i="143" s="1"/>
  <c r="T255" i="143" s="1"/>
  <c r="T256" i="143" s="1"/>
  <c r="T257" i="143" s="1"/>
  <c r="T222" i="143"/>
  <c r="T223" i="143" s="1"/>
  <c r="T224" i="143" s="1"/>
  <c r="T225" i="143" s="1"/>
  <c r="T226" i="143" s="1"/>
  <c r="T227" i="143" s="1"/>
  <c r="T228" i="143" s="1"/>
  <c r="T229" i="143" s="1"/>
  <c r="T230" i="143" s="1"/>
  <c r="T231" i="143" s="1"/>
  <c r="T232" i="143" s="1"/>
  <c r="T233" i="143" s="1"/>
  <c r="S146" i="143"/>
  <c r="S96" i="143"/>
  <c r="S121" i="143"/>
  <c r="G240" i="143"/>
  <c r="D266" i="143"/>
  <c r="G266" i="143" s="1"/>
  <c r="M130" i="143"/>
  <c r="M137" i="143"/>
  <c r="D249" i="143"/>
  <c r="D199" i="143"/>
  <c r="D226" i="143"/>
  <c r="L137" i="143"/>
  <c r="D227" i="143"/>
  <c r="S29" i="89"/>
  <c r="S28" i="89"/>
  <c r="S27" i="89"/>
  <c r="S26" i="89"/>
  <c r="S25" i="89"/>
  <c r="AB20" i="143" l="1"/>
  <c r="X130" i="143"/>
  <c r="T259" i="143"/>
  <c r="T258" i="143"/>
  <c r="M266" i="143"/>
  <c r="L266" i="143"/>
  <c r="M249" i="143"/>
  <c r="L249" i="143"/>
  <c r="L223" i="143"/>
  <c r="M223" i="143"/>
  <c r="L228" i="143"/>
  <c r="M228" i="143"/>
  <c r="M240" i="143"/>
  <c r="L240" i="143"/>
  <c r="M204" i="143"/>
  <c r="L204" i="143"/>
  <c r="V195" i="143"/>
  <c r="U195" i="143"/>
  <c r="Z195" i="143" s="1"/>
  <c r="M205" i="143"/>
  <c r="L205" i="143"/>
  <c r="L201" i="143"/>
  <c r="M201" i="143"/>
  <c r="M196" i="143"/>
  <c r="L196" i="143"/>
  <c r="M214" i="143"/>
  <c r="L214" i="143"/>
  <c r="S240" i="143"/>
  <c r="V214" i="143"/>
  <c r="U214" i="143"/>
  <c r="L200" i="143"/>
  <c r="M200" i="143"/>
  <c r="M172" i="143"/>
  <c r="L172" i="143"/>
  <c r="S171" i="143"/>
  <c r="S172" i="143" s="1"/>
  <c r="V170" i="143"/>
  <c r="U170" i="143"/>
  <c r="Z170" i="143" s="1"/>
  <c r="M173" i="143"/>
  <c r="L173" i="143"/>
  <c r="M177" i="143"/>
  <c r="L177" i="143"/>
  <c r="D254" i="143"/>
  <c r="V146" i="143"/>
  <c r="U146" i="143"/>
  <c r="Z146" i="143" s="1"/>
  <c r="V121" i="143"/>
  <c r="U121" i="143"/>
  <c r="Z121" i="143" s="1"/>
  <c r="V96" i="143"/>
  <c r="U96" i="143"/>
  <c r="Z96" i="143" s="1"/>
  <c r="Z104" i="143" s="1"/>
  <c r="S221" i="143"/>
  <c r="S196" i="143"/>
  <c r="S71" i="143"/>
  <c r="V70" i="143"/>
  <c r="U70" i="143"/>
  <c r="Z70" i="143" s="1"/>
  <c r="Z78" i="143" s="1"/>
  <c r="V21" i="143"/>
  <c r="U21" i="143"/>
  <c r="S46" i="143"/>
  <c r="V45" i="143"/>
  <c r="U45" i="143"/>
  <c r="D224" i="143"/>
  <c r="D257" i="143"/>
  <c r="D248" i="143"/>
  <c r="T72" i="143"/>
  <c r="S22" i="143"/>
  <c r="M156" i="143"/>
  <c r="S266" i="143"/>
  <c r="Z188" i="143"/>
  <c r="AB189" i="143" s="1"/>
  <c r="T240" i="143"/>
  <c r="S97" i="143"/>
  <c r="S122" i="143"/>
  <c r="S147" i="143"/>
  <c r="M163" i="143"/>
  <c r="L156" i="143"/>
  <c r="D252" i="143"/>
  <c r="D253" i="143"/>
  <c r="L163" i="143"/>
  <c r="D225" i="143"/>
  <c r="A1" i="137"/>
  <c r="A1" i="139"/>
  <c r="A1" i="145" s="1"/>
  <c r="S30" i="89"/>
  <c r="S24" i="89"/>
  <c r="A1" i="49"/>
  <c r="A1" i="89"/>
  <c r="S33" i="89"/>
  <c r="S34" i="89"/>
  <c r="S32" i="89"/>
  <c r="S31" i="89"/>
  <c r="L248" i="143" l="1"/>
  <c r="M248" i="143"/>
  <c r="L256" i="143"/>
  <c r="M256" i="143"/>
  <c r="L257" i="143"/>
  <c r="M257" i="143"/>
  <c r="L254" i="143"/>
  <c r="M254" i="143"/>
  <c r="M253" i="143"/>
  <c r="L253" i="143"/>
  <c r="M252" i="143"/>
  <c r="L252" i="143"/>
  <c r="L226" i="143"/>
  <c r="M226" i="143"/>
  <c r="S247" i="143"/>
  <c r="S248" i="143" s="1"/>
  <c r="V221" i="143"/>
  <c r="U221" i="143"/>
  <c r="Z221" i="143" s="1"/>
  <c r="V240" i="143"/>
  <c r="U240" i="143"/>
  <c r="L231" i="143"/>
  <c r="M231" i="143"/>
  <c r="L230" i="143"/>
  <c r="M230" i="143"/>
  <c r="L227" i="143"/>
  <c r="M227" i="143"/>
  <c r="L222" i="143"/>
  <c r="M222" i="143"/>
  <c r="L199" i="143"/>
  <c r="M199" i="143"/>
  <c r="M203" i="143"/>
  <c r="L203" i="143"/>
  <c r="M198" i="143"/>
  <c r="L198" i="143"/>
  <c r="V196" i="143"/>
  <c r="U196" i="143"/>
  <c r="Z196" i="143" s="1"/>
  <c r="V172" i="143"/>
  <c r="U172" i="143"/>
  <c r="Z172" i="143" s="1"/>
  <c r="V171" i="143"/>
  <c r="U171" i="143"/>
  <c r="Z171" i="143" s="1"/>
  <c r="V147" i="143"/>
  <c r="U147" i="143"/>
  <c r="Z147" i="143" s="1"/>
  <c r="V122" i="143"/>
  <c r="U122" i="143"/>
  <c r="Z122" i="143" s="1"/>
  <c r="Z130" i="143" s="1"/>
  <c r="S197" i="143"/>
  <c r="V97" i="143"/>
  <c r="U97" i="143"/>
  <c r="S72" i="143"/>
  <c r="V71" i="143"/>
  <c r="U71" i="143"/>
  <c r="S222" i="143"/>
  <c r="V22" i="143"/>
  <c r="U22" i="143"/>
  <c r="S47" i="143"/>
  <c r="V46" i="143"/>
  <c r="U46" i="143"/>
  <c r="D250" i="143"/>
  <c r="S35" i="89"/>
  <c r="S23" i="143"/>
  <c r="T73" i="143"/>
  <c r="Z214" i="143"/>
  <c r="AB215" i="143" s="1"/>
  <c r="T266" i="143"/>
  <c r="V266" i="143" s="1"/>
  <c r="S148" i="143"/>
  <c r="S98" i="143"/>
  <c r="S173" i="143"/>
  <c r="S123" i="143"/>
  <c r="M182" i="143"/>
  <c r="D251" i="143"/>
  <c r="L189" i="143"/>
  <c r="L182" i="143"/>
  <c r="M189" i="143"/>
  <c r="V248" i="143" l="1"/>
  <c r="U248" i="143"/>
  <c r="Z248" i="143" s="1"/>
  <c r="U266" i="143"/>
  <c r="V247" i="143"/>
  <c r="U247" i="143"/>
  <c r="Z247" i="143" s="1"/>
  <c r="M255" i="143"/>
  <c r="L255" i="143"/>
  <c r="M250" i="143"/>
  <c r="L250" i="143"/>
  <c r="M251" i="143"/>
  <c r="L251" i="143"/>
  <c r="S223" i="143"/>
  <c r="S224" i="143" s="1"/>
  <c r="V222" i="143"/>
  <c r="U222" i="143"/>
  <c r="Z222" i="143" s="1"/>
  <c r="L224" i="143"/>
  <c r="M224" i="143"/>
  <c r="L225" i="143"/>
  <c r="M225" i="143"/>
  <c r="L229" i="143"/>
  <c r="M229" i="143"/>
  <c r="V197" i="143"/>
  <c r="U197" i="143"/>
  <c r="Z197" i="143" s="1"/>
  <c r="V173" i="143"/>
  <c r="U173" i="143"/>
  <c r="Z173" i="143" s="1"/>
  <c r="V148" i="143"/>
  <c r="U148" i="143"/>
  <c r="Z148" i="143" s="1"/>
  <c r="Z156" i="143" s="1"/>
  <c r="S198" i="143"/>
  <c r="V123" i="143"/>
  <c r="U123" i="143"/>
  <c r="V98" i="143"/>
  <c r="U98" i="143"/>
  <c r="S73" i="143"/>
  <c r="V72" i="143"/>
  <c r="U72" i="143"/>
  <c r="S24" i="143"/>
  <c r="V23" i="143"/>
  <c r="U23" i="143"/>
  <c r="S48" i="143"/>
  <c r="V47" i="143"/>
  <c r="U47" i="143"/>
  <c r="S25" i="143"/>
  <c r="T74" i="143"/>
  <c r="Z240" i="143"/>
  <c r="AB241" i="143" s="1"/>
  <c r="S174" i="143"/>
  <c r="S249" i="143"/>
  <c r="S124" i="143"/>
  <c r="S99" i="143"/>
  <c r="S149" i="143"/>
  <c r="U33" i="143"/>
  <c r="L241" i="143"/>
  <c r="M241" i="143"/>
  <c r="M208" i="143"/>
  <c r="M215" i="143"/>
  <c r="L208" i="143"/>
  <c r="L215" i="143"/>
  <c r="V59" i="143"/>
  <c r="V33" i="143"/>
  <c r="V249" i="143" l="1"/>
  <c r="U249" i="143"/>
  <c r="Z249" i="143" s="1"/>
  <c r="V224" i="143"/>
  <c r="U224" i="143"/>
  <c r="Z224" i="143" s="1"/>
  <c r="V223" i="143"/>
  <c r="U223" i="143"/>
  <c r="Z223" i="143" s="1"/>
  <c r="S199" i="143"/>
  <c r="S200" i="143" s="1"/>
  <c r="V198" i="143"/>
  <c r="U198" i="143"/>
  <c r="Z198" i="143" s="1"/>
  <c r="V174" i="143"/>
  <c r="U174" i="143"/>
  <c r="Z174" i="143" s="1"/>
  <c r="Z182" i="143" s="1"/>
  <c r="V149" i="143"/>
  <c r="U149" i="143"/>
  <c r="V124" i="143"/>
  <c r="U124" i="143"/>
  <c r="V99" i="143"/>
  <c r="U99" i="143"/>
  <c r="S74" i="143"/>
  <c r="V73" i="143"/>
  <c r="U73" i="143"/>
  <c r="S49" i="143"/>
  <c r="S50" i="143" s="1"/>
  <c r="V48" i="143"/>
  <c r="U48" i="143"/>
  <c r="V25" i="143"/>
  <c r="U25" i="143"/>
  <c r="V24" i="143"/>
  <c r="U24" i="143"/>
  <c r="T75" i="143"/>
  <c r="T76" i="143" s="1"/>
  <c r="T77" i="143" s="1"/>
  <c r="M260" i="143"/>
  <c r="Z266" i="143"/>
  <c r="AB267" i="143" s="1"/>
  <c r="S100" i="143"/>
  <c r="S225" i="143"/>
  <c r="S125" i="143"/>
  <c r="S150" i="143"/>
  <c r="S250" i="143"/>
  <c r="S175" i="143"/>
  <c r="M267" i="143"/>
  <c r="L267" i="143"/>
  <c r="M234" i="143"/>
  <c r="L260" i="143"/>
  <c r="L234" i="143"/>
  <c r="Z59" i="143"/>
  <c r="U59" i="143"/>
  <c r="V250" i="143" l="1"/>
  <c r="U250" i="143"/>
  <c r="Z250" i="143" s="1"/>
  <c r="V50" i="143"/>
  <c r="U50" i="143"/>
  <c r="V225" i="143"/>
  <c r="U225" i="143"/>
  <c r="Z225" i="143" s="1"/>
  <c r="V200" i="143"/>
  <c r="U200" i="143"/>
  <c r="Z200" i="143" s="1"/>
  <c r="V199" i="143"/>
  <c r="U199" i="143"/>
  <c r="Z199" i="143" s="1"/>
  <c r="V175" i="143"/>
  <c r="U175" i="143"/>
  <c r="V150" i="143"/>
  <c r="U150" i="143"/>
  <c r="V125" i="143"/>
  <c r="U125" i="143"/>
  <c r="V100" i="143"/>
  <c r="U100" i="143"/>
  <c r="V26" i="143"/>
  <c r="S75" i="143"/>
  <c r="V74" i="143"/>
  <c r="U74" i="143"/>
  <c r="S51" i="143"/>
  <c r="V49" i="143"/>
  <c r="U49" i="143"/>
  <c r="U26" i="143"/>
  <c r="H27" i="116"/>
  <c r="E27" i="116"/>
  <c r="S101" i="143"/>
  <c r="S151" i="143"/>
  <c r="S226" i="143"/>
  <c r="S176" i="143"/>
  <c r="S251" i="143"/>
  <c r="S201" i="143"/>
  <c r="S126" i="143"/>
  <c r="Z208" i="143" l="1"/>
  <c r="Z33" i="143"/>
  <c r="AB33" i="143"/>
  <c r="AB26" i="143"/>
  <c r="V251" i="143"/>
  <c r="U251" i="143"/>
  <c r="Z251" i="143" s="1"/>
  <c r="F59" i="116"/>
  <c r="F60" i="116"/>
  <c r="I22" i="116"/>
  <c r="I59" i="116"/>
  <c r="I60" i="116"/>
  <c r="F37" i="116"/>
  <c r="F22" i="116"/>
  <c r="V226" i="143"/>
  <c r="U226" i="143"/>
  <c r="Z226" i="143" s="1"/>
  <c r="Z234" i="143" s="1"/>
  <c r="V201" i="143"/>
  <c r="U201" i="143"/>
  <c r="V176" i="143"/>
  <c r="U176" i="143"/>
  <c r="Z26" i="143"/>
  <c r="V151" i="143"/>
  <c r="U151" i="143"/>
  <c r="V126" i="143"/>
  <c r="U126" i="143"/>
  <c r="V101" i="143"/>
  <c r="S102" i="143"/>
  <c r="U101" i="143"/>
  <c r="S76" i="143"/>
  <c r="V75" i="143"/>
  <c r="U75" i="143"/>
  <c r="V51" i="143"/>
  <c r="V52" i="143" s="1"/>
  <c r="U51" i="143"/>
  <c r="I37" i="116"/>
  <c r="I36" i="116"/>
  <c r="I38" i="116"/>
  <c r="I39" i="116"/>
  <c r="F20" i="116"/>
  <c r="F23" i="116"/>
  <c r="I20" i="116"/>
  <c r="I23" i="116"/>
  <c r="F24" i="116"/>
  <c r="F21" i="116"/>
  <c r="F46" i="116"/>
  <c r="F32" i="116"/>
  <c r="F61" i="116"/>
  <c r="E63" i="116"/>
  <c r="F63" i="116" s="1"/>
  <c r="F52" i="116"/>
  <c r="F45" i="116"/>
  <c r="F31" i="116"/>
  <c r="F27" i="116"/>
  <c r="F51" i="116"/>
  <c r="F30" i="116"/>
  <c r="F54" i="116"/>
  <c r="F50" i="116"/>
  <c r="F44" i="116"/>
  <c r="F26" i="116"/>
  <c r="F33" i="116"/>
  <c r="F58" i="116"/>
  <c r="F43" i="116"/>
  <c r="F39" i="116"/>
  <c r="F49" i="116"/>
  <c r="F19" i="116"/>
  <c r="F53" i="116"/>
  <c r="F38" i="116"/>
  <c r="F47" i="116"/>
  <c r="F48" i="116"/>
  <c r="F36" i="116"/>
  <c r="F25" i="116"/>
  <c r="F57" i="116"/>
  <c r="F42" i="116"/>
  <c r="I54" i="116"/>
  <c r="I33" i="116"/>
  <c r="I19" i="116"/>
  <c r="H63" i="116"/>
  <c r="I63" i="116" s="1"/>
  <c r="I47" i="116"/>
  <c r="I53" i="116"/>
  <c r="I25" i="116"/>
  <c r="I52" i="116"/>
  <c r="I45" i="116"/>
  <c r="I24" i="116"/>
  <c r="I50" i="116"/>
  <c r="I58" i="116"/>
  <c r="I21" i="116"/>
  <c r="I49" i="116"/>
  <c r="I48" i="116"/>
  <c r="I26" i="116"/>
  <c r="I57" i="116"/>
  <c r="I43" i="116"/>
  <c r="I46" i="116"/>
  <c r="I44" i="116"/>
  <c r="I27" i="116"/>
  <c r="I31" i="116"/>
  <c r="I30" i="116"/>
  <c r="I32" i="116"/>
  <c r="I42" i="116"/>
  <c r="I51" i="116"/>
  <c r="I61" i="116"/>
  <c r="S227" i="143"/>
  <c r="S177" i="143"/>
  <c r="S127" i="143"/>
  <c r="S202" i="143"/>
  <c r="S252" i="143"/>
  <c r="S152" i="143"/>
  <c r="V252" i="143" l="1"/>
  <c r="U252" i="143"/>
  <c r="Z252" i="143" s="1"/>
  <c r="Z260" i="143" s="1"/>
  <c r="V227" i="143"/>
  <c r="U227" i="143"/>
  <c r="V202" i="143"/>
  <c r="U202" i="143"/>
  <c r="V177" i="143"/>
  <c r="U177" i="143"/>
  <c r="V152" i="143"/>
  <c r="U152" i="143"/>
  <c r="S128" i="143"/>
  <c r="V127" i="143"/>
  <c r="U127" i="143"/>
  <c r="S103" i="143"/>
  <c r="V102" i="143"/>
  <c r="U102" i="143"/>
  <c r="S77" i="143"/>
  <c r="V76" i="143"/>
  <c r="U76" i="143"/>
  <c r="U52" i="143"/>
  <c r="V85" i="143"/>
  <c r="S153" i="143"/>
  <c r="S203" i="143"/>
  <c r="S129" i="143"/>
  <c r="S253" i="143"/>
  <c r="S178" i="143"/>
  <c r="S228" i="143"/>
  <c r="V253" i="143" l="1"/>
  <c r="U253" i="143"/>
  <c r="V228" i="143"/>
  <c r="U228" i="143"/>
  <c r="V203" i="143"/>
  <c r="U203" i="143"/>
  <c r="V178" i="143"/>
  <c r="U178" i="143"/>
  <c r="S154" i="143"/>
  <c r="V153" i="143"/>
  <c r="U153" i="143"/>
  <c r="V129" i="143"/>
  <c r="U129" i="143"/>
  <c r="V128" i="143"/>
  <c r="U128" i="143"/>
  <c r="V103" i="143"/>
  <c r="V104" i="143" s="1"/>
  <c r="U103" i="143"/>
  <c r="U104" i="143" s="1"/>
  <c r="V77" i="143"/>
  <c r="V78" i="143" s="1"/>
  <c r="U77" i="143"/>
  <c r="Z85" i="143"/>
  <c r="U85" i="143"/>
  <c r="V111" i="143"/>
  <c r="U111" i="143"/>
  <c r="S229" i="143"/>
  <c r="S179" i="143"/>
  <c r="S254" i="143"/>
  <c r="S204" i="143"/>
  <c r="V254" i="143" l="1"/>
  <c r="U254" i="143"/>
  <c r="V229" i="143"/>
  <c r="U229" i="143"/>
  <c r="V204" i="143"/>
  <c r="U204" i="143"/>
  <c r="V179" i="143"/>
  <c r="S180" i="143"/>
  <c r="U179" i="143"/>
  <c r="V130" i="143"/>
  <c r="S155" i="143"/>
  <c r="V154" i="143"/>
  <c r="U154" i="143"/>
  <c r="U78" i="143"/>
  <c r="N27" i="116"/>
  <c r="O22" i="116" s="1"/>
  <c r="K27" i="116"/>
  <c r="V137" i="143"/>
  <c r="Z111" i="143"/>
  <c r="U130" i="143"/>
  <c r="S205" i="143"/>
  <c r="S181" i="143"/>
  <c r="S255" i="143"/>
  <c r="S230" i="143"/>
  <c r="V255" i="143" l="1"/>
  <c r="U255" i="143"/>
  <c r="L22" i="116"/>
  <c r="L59" i="116"/>
  <c r="L60" i="116"/>
  <c r="O38" i="116"/>
  <c r="O37" i="116"/>
  <c r="O36" i="116"/>
  <c r="O39" i="116"/>
  <c r="L36" i="116"/>
  <c r="L38" i="116"/>
  <c r="L37" i="116"/>
  <c r="L39" i="116"/>
  <c r="V230" i="143"/>
  <c r="U230" i="143"/>
  <c r="S206" i="143"/>
  <c r="V205" i="143"/>
  <c r="U205" i="143"/>
  <c r="V181" i="143"/>
  <c r="U181" i="143"/>
  <c r="V180" i="143"/>
  <c r="U180" i="143"/>
  <c r="V155" i="143"/>
  <c r="V156" i="143" s="1"/>
  <c r="U155" i="143"/>
  <c r="U156" i="143" s="1"/>
  <c r="L20" i="116"/>
  <c r="L23" i="116"/>
  <c r="O20" i="116"/>
  <c r="O45" i="116"/>
  <c r="O31" i="116"/>
  <c r="O19" i="116"/>
  <c r="O61" i="116"/>
  <c r="O42" i="116"/>
  <c r="O24" i="116"/>
  <c r="O21" i="116"/>
  <c r="N63" i="116"/>
  <c r="O63" i="116" s="1"/>
  <c r="O53" i="116"/>
  <c r="O48" i="116"/>
  <c r="O44" i="116"/>
  <c r="O52" i="116"/>
  <c r="O26" i="116"/>
  <c r="O46" i="116"/>
  <c r="O50" i="116"/>
  <c r="O54" i="116"/>
  <c r="O60" i="116"/>
  <c r="O49" i="116"/>
  <c r="O58" i="116"/>
  <c r="O43" i="116"/>
  <c r="O32" i="116"/>
  <c r="O30" i="116"/>
  <c r="O27" i="116"/>
  <c r="O33" i="116"/>
  <c r="O51" i="116"/>
  <c r="O25" i="116"/>
  <c r="O47" i="116"/>
  <c r="O57" i="116"/>
  <c r="L19" i="116"/>
  <c r="L33" i="116"/>
  <c r="L57" i="116"/>
  <c r="L49" i="116"/>
  <c r="L42" i="116"/>
  <c r="L53" i="116"/>
  <c r="L48" i="116"/>
  <c r="L47" i="116"/>
  <c r="L61" i="116"/>
  <c r="K63" i="116"/>
  <c r="L63" i="116" s="1"/>
  <c r="L46" i="116"/>
  <c r="L32" i="116"/>
  <c r="L45" i="116"/>
  <c r="L54" i="116"/>
  <c r="L51" i="116"/>
  <c r="L30" i="116"/>
  <c r="L27" i="116"/>
  <c r="L44" i="116"/>
  <c r="L25" i="116"/>
  <c r="L26" i="116"/>
  <c r="L43" i="116"/>
  <c r="L21" i="116"/>
  <c r="L52" i="116"/>
  <c r="L31" i="116"/>
  <c r="L24" i="116"/>
  <c r="L50" i="116"/>
  <c r="L58" i="116"/>
  <c r="Z137" i="143"/>
  <c r="U137" i="143"/>
  <c r="V163" i="143"/>
  <c r="U163" i="143"/>
  <c r="S207" i="143"/>
  <c r="S256" i="143"/>
  <c r="S231" i="143"/>
  <c r="V182" i="143"/>
  <c r="V256" i="143" l="1"/>
  <c r="U256" i="143"/>
  <c r="S232" i="143"/>
  <c r="V231" i="143"/>
  <c r="U231" i="143"/>
  <c r="V207" i="143"/>
  <c r="U207" i="143"/>
  <c r="V206" i="143"/>
  <c r="U206" i="143"/>
  <c r="Q27" i="116"/>
  <c r="R22" i="116" s="1"/>
  <c r="T27" i="116"/>
  <c r="U22" i="116" s="1"/>
  <c r="V189" i="143"/>
  <c r="U189" i="143"/>
  <c r="Z163" i="143"/>
  <c r="U182" i="143"/>
  <c r="S257" i="143"/>
  <c r="S258" i="143" l="1"/>
  <c r="V257" i="143"/>
  <c r="U257" i="143"/>
  <c r="U208" i="143"/>
  <c r="U38" i="116"/>
  <c r="U37" i="116"/>
  <c r="U36" i="116"/>
  <c r="U39" i="116"/>
  <c r="R37" i="116"/>
  <c r="R38" i="116"/>
  <c r="R36" i="116"/>
  <c r="R39" i="116"/>
  <c r="S233" i="143"/>
  <c r="V232" i="143"/>
  <c r="U232" i="143"/>
  <c r="U20" i="116"/>
  <c r="U23" i="116"/>
  <c r="R20" i="116"/>
  <c r="R23" i="116"/>
  <c r="U21" i="116"/>
  <c r="U30" i="116"/>
  <c r="U32" i="116"/>
  <c r="U19" i="116"/>
  <c r="U54" i="116"/>
  <c r="U25" i="116"/>
  <c r="U57" i="116"/>
  <c r="U49" i="116"/>
  <c r="U42" i="116"/>
  <c r="U61" i="116"/>
  <c r="U51" i="116"/>
  <c r="U58" i="116"/>
  <c r="T63" i="116"/>
  <c r="U63" i="116" s="1"/>
  <c r="U47" i="116"/>
  <c r="U26" i="116"/>
  <c r="U53" i="116"/>
  <c r="U52" i="116"/>
  <c r="U31" i="116"/>
  <c r="U46" i="116"/>
  <c r="U50" i="116"/>
  <c r="U43" i="116"/>
  <c r="U24" i="116"/>
  <c r="U27" i="116"/>
  <c r="U33" i="116"/>
  <c r="U45" i="116"/>
  <c r="U60" i="116"/>
  <c r="U48" i="116"/>
  <c r="U44" i="116"/>
  <c r="R19" i="116"/>
  <c r="R27" i="116"/>
  <c r="R46" i="116"/>
  <c r="R32" i="116"/>
  <c r="R61" i="116"/>
  <c r="Q63" i="116"/>
  <c r="R63" i="116" s="1"/>
  <c r="R52" i="116"/>
  <c r="R45" i="116"/>
  <c r="R31" i="116"/>
  <c r="R24" i="116"/>
  <c r="R21" i="116"/>
  <c r="R60" i="116"/>
  <c r="R51" i="116"/>
  <c r="R30" i="116"/>
  <c r="R54" i="116"/>
  <c r="R50" i="116"/>
  <c r="R44" i="116"/>
  <c r="R26" i="116"/>
  <c r="R33" i="116"/>
  <c r="R25" i="116"/>
  <c r="R57" i="116"/>
  <c r="R42" i="116"/>
  <c r="R48" i="116"/>
  <c r="R47" i="116"/>
  <c r="R58" i="116"/>
  <c r="R43" i="116"/>
  <c r="R49" i="116"/>
  <c r="R53" i="116"/>
  <c r="V215" i="143"/>
  <c r="U215" i="143"/>
  <c r="Z189" i="143"/>
  <c r="S259" i="143"/>
  <c r="V259" i="143" l="1"/>
  <c r="U259" i="143"/>
  <c r="V258" i="143"/>
  <c r="U258" i="143"/>
  <c r="V233" i="143"/>
  <c r="V234" i="143" s="1"/>
  <c r="U233" i="143"/>
  <c r="Z27" i="116"/>
  <c r="AA22" i="116" s="1"/>
  <c r="W27" i="116"/>
  <c r="X22" i="116" s="1"/>
  <c r="Z215" i="143"/>
  <c r="V241" i="143"/>
  <c r="V260" i="143"/>
  <c r="AA38" i="116" l="1"/>
  <c r="AA37" i="116"/>
  <c r="AA36" i="116"/>
  <c r="AA39" i="116"/>
  <c r="X38" i="116"/>
  <c r="X37" i="116"/>
  <c r="X36" i="116"/>
  <c r="X39" i="116"/>
  <c r="U234" i="143"/>
  <c r="X20" i="116"/>
  <c r="X23" i="116"/>
  <c r="AA20" i="116"/>
  <c r="AA23" i="116"/>
  <c r="X27" i="116"/>
  <c r="X19" i="116"/>
  <c r="X57" i="116"/>
  <c r="X49" i="116"/>
  <c r="X42" i="116"/>
  <c r="X47" i="116"/>
  <c r="X61" i="116"/>
  <c r="W63" i="116"/>
  <c r="X63" i="116" s="1"/>
  <c r="X46" i="116"/>
  <c r="X52" i="116"/>
  <c r="X31" i="116"/>
  <c r="X53" i="116"/>
  <c r="X50" i="116"/>
  <c r="X26" i="116"/>
  <c r="X51" i="116"/>
  <c r="X43" i="116"/>
  <c r="X25" i="116"/>
  <c r="X21" i="116"/>
  <c r="X44" i="116"/>
  <c r="X58" i="116"/>
  <c r="X48" i="116"/>
  <c r="X24" i="116"/>
  <c r="X30" i="116"/>
  <c r="X33" i="116"/>
  <c r="X45" i="116"/>
  <c r="X60" i="116"/>
  <c r="X54" i="116"/>
  <c r="X32" i="116"/>
  <c r="AA31" i="116"/>
  <c r="AA24" i="116"/>
  <c r="AA61" i="116"/>
  <c r="AA26" i="116"/>
  <c r="AA21" i="116"/>
  <c r="AA58" i="116"/>
  <c r="AA43" i="116"/>
  <c r="AA25" i="116"/>
  <c r="AA49" i="116"/>
  <c r="AA47" i="116"/>
  <c r="AA50" i="116"/>
  <c r="AA19" i="116"/>
  <c r="Z63" i="116"/>
  <c r="AA63" i="116" s="1"/>
  <c r="AA53" i="116"/>
  <c r="AA48" i="116"/>
  <c r="AA30" i="116"/>
  <c r="AA46" i="116"/>
  <c r="AA33" i="116"/>
  <c r="AA57" i="116"/>
  <c r="AA60" i="116"/>
  <c r="AA51" i="116"/>
  <c r="AA54" i="116"/>
  <c r="AA27" i="116"/>
  <c r="AA52" i="116"/>
  <c r="AA44" i="116"/>
  <c r="AA42" i="116"/>
  <c r="AA45" i="116"/>
  <c r="AA32" i="116"/>
  <c r="V267" i="143"/>
  <c r="Z241" i="143"/>
  <c r="U241" i="143"/>
  <c r="U260" i="143"/>
  <c r="AC27" i="116" l="1"/>
  <c r="AD22" i="116" s="1"/>
  <c r="Z267" i="143"/>
  <c r="U267" i="143"/>
  <c r="AD38" i="116" l="1"/>
  <c r="AD37" i="116"/>
  <c r="AD36" i="116"/>
  <c r="AD39" i="116"/>
  <c r="AD20" i="116"/>
  <c r="AD23" i="116"/>
  <c r="AF27" i="116"/>
  <c r="AG22" i="116" s="1"/>
  <c r="AD33" i="116"/>
  <c r="AD19" i="116"/>
  <c r="AD27" i="116"/>
  <c r="AD24" i="116"/>
  <c r="AD53" i="116"/>
  <c r="AD48" i="116"/>
  <c r="AD47" i="116"/>
  <c r="AD60" i="116"/>
  <c r="AD54" i="116"/>
  <c r="AD50" i="116"/>
  <c r="AD26" i="116"/>
  <c r="AD25" i="116"/>
  <c r="AD57" i="116"/>
  <c r="AD42" i="116"/>
  <c r="AD21" i="116"/>
  <c r="AD46" i="116"/>
  <c r="AD32" i="116"/>
  <c r="AD61" i="116"/>
  <c r="AC63" i="116"/>
  <c r="AD63" i="116" s="1"/>
  <c r="AD52" i="116"/>
  <c r="AD45" i="116"/>
  <c r="AD31" i="116"/>
  <c r="AD51" i="116"/>
  <c r="AD30" i="116"/>
  <c r="AD44" i="116"/>
  <c r="AD58" i="116"/>
  <c r="AD43" i="116"/>
  <c r="AD49" i="116"/>
  <c r="AG37" i="116" l="1"/>
  <c r="AG36" i="116"/>
  <c r="AG38" i="116"/>
  <c r="AG39" i="116"/>
  <c r="AG20" i="116"/>
  <c r="AG23" i="116"/>
  <c r="AG43" i="116"/>
  <c r="AG21" i="116"/>
  <c r="AG46" i="116"/>
  <c r="AG19" i="116"/>
  <c r="AG33" i="116"/>
  <c r="AG54" i="116"/>
  <c r="AG50" i="116"/>
  <c r="AG44" i="116"/>
  <c r="AG27" i="116"/>
  <c r="AG30" i="116"/>
  <c r="AG57" i="116"/>
  <c r="AG49" i="116"/>
  <c r="AG42" i="116"/>
  <c r="AG32" i="116"/>
  <c r="AG52" i="116"/>
  <c r="AG24" i="116"/>
  <c r="AG48" i="116"/>
  <c r="AG58" i="116"/>
  <c r="AG45" i="116"/>
  <c r="AG61" i="116"/>
  <c r="AF63" i="116"/>
  <c r="AG63" i="116" s="1"/>
  <c r="AG47" i="116"/>
  <c r="AG51" i="116"/>
  <c r="AG26" i="116"/>
  <c r="AG53" i="116"/>
  <c r="AG25" i="116"/>
  <c r="AG31" i="116"/>
</calcChain>
</file>

<file path=xl/sharedStrings.xml><?xml version="1.0" encoding="utf-8"?>
<sst xmlns="http://schemas.openxmlformats.org/spreadsheetml/2006/main" count="2478" uniqueCount="264">
  <si>
    <t>North Carolina Agricultural &amp; Technical State University (N.C. A&amp;T)</t>
  </si>
  <si>
    <t xml:space="preserve"> (Supplier Name)</t>
  </si>
  <si>
    <t>INSTRUCTIONS</t>
  </si>
  <si>
    <t>Complete each worksheet in the workbook based on the structure of your Financial Proposal.</t>
  </si>
  <si>
    <r>
      <t xml:space="preserve">Enter information only in cells that are shaded </t>
    </r>
    <r>
      <rPr>
        <b/>
        <sz val="12"/>
        <color theme="6" tint="-0.499984740745262"/>
        <rFont val="Franklin Gothic Book"/>
        <family val="2"/>
      </rPr>
      <t>green</t>
    </r>
    <r>
      <rPr>
        <sz val="12"/>
        <rFont val="Franklin Gothic Book"/>
        <family val="2"/>
      </rPr>
      <t xml:space="preserve">. </t>
    </r>
  </si>
  <si>
    <r>
      <t xml:space="preserve">Cells shaded </t>
    </r>
    <r>
      <rPr>
        <b/>
        <sz val="12"/>
        <color theme="3" tint="0.39997558519241921"/>
        <rFont val="Franklin Gothic Book"/>
        <family val="2"/>
      </rPr>
      <t>blue</t>
    </r>
    <r>
      <rPr>
        <sz val="12"/>
        <rFont val="Franklin Gothic Book"/>
        <family val="2"/>
      </rPr>
      <t xml:space="preserve"> contain formulas; these cells are locked. </t>
    </r>
    <r>
      <rPr>
        <b/>
        <sz val="12"/>
        <rFont val="Franklin Gothic Book"/>
        <family val="2"/>
      </rPr>
      <t>Ensure that all formulas are correct</t>
    </r>
    <r>
      <rPr>
        <sz val="12"/>
        <rFont val="Franklin Gothic Book"/>
        <family val="2"/>
      </rPr>
      <t xml:space="preserve">. If you believe there is a formula error, contact </t>
    </r>
    <r>
      <rPr>
        <b/>
        <sz val="12"/>
        <rFont val="Franklin Gothic Book"/>
        <family val="2"/>
      </rPr>
      <t xml:space="preserve">N.C. A&amp;T </t>
    </r>
    <r>
      <rPr>
        <sz val="12"/>
        <rFont val="Franklin Gothic Book"/>
        <family val="2"/>
      </rPr>
      <t>immediately.</t>
    </r>
  </si>
  <si>
    <r>
      <t>Do not enter information into</t>
    </r>
    <r>
      <rPr>
        <sz val="12"/>
        <color theme="0" tint="-0.499984740745262"/>
        <rFont val="Franklin Gothic Book"/>
        <family val="2"/>
      </rPr>
      <t xml:space="preserve"> </t>
    </r>
    <r>
      <rPr>
        <b/>
        <sz val="12"/>
        <color theme="0" tint="-0.499984740745262"/>
        <rFont val="Franklin Gothic Book"/>
        <family val="2"/>
      </rPr>
      <t>gray</t>
    </r>
    <r>
      <rPr>
        <b/>
        <sz val="12"/>
        <rFont val="Franklin Gothic Book"/>
        <family val="2"/>
      </rPr>
      <t xml:space="preserve"> </t>
    </r>
    <r>
      <rPr>
        <sz val="12"/>
        <rFont val="Franklin Gothic Book"/>
        <family val="2"/>
      </rPr>
      <t>shaded cells.</t>
    </r>
  </si>
  <si>
    <r>
      <t xml:space="preserve">You </t>
    </r>
    <r>
      <rPr>
        <b/>
        <sz val="12"/>
        <rFont val="Franklin Gothic Book"/>
        <family val="2"/>
      </rPr>
      <t>must</t>
    </r>
    <r>
      <rPr>
        <sz val="12"/>
        <rFont val="Franklin Gothic Book"/>
        <family val="2"/>
      </rPr>
      <t xml:space="preserve"> insert a Financial Narrative that recaps all pertinent points of your financial offer in the green box below:</t>
    </r>
  </si>
  <si>
    <t>Insert PDF as an Object in the box above.</t>
  </si>
  <si>
    <t>ASSUMPTIONS</t>
  </si>
  <si>
    <t>Year 1 Revenue Assumptions</t>
  </si>
  <si>
    <t xml:space="preserve">You MUST use the following revenue assumptions for your Year 1 Pro Forma Financial Projections.  </t>
  </si>
  <si>
    <t>Sales Type</t>
  </si>
  <si>
    <t>Year 1</t>
  </si>
  <si>
    <t>Comments</t>
  </si>
  <si>
    <t xml:space="preserve">Retail Sales </t>
  </si>
  <si>
    <t xml:space="preserve">     Cash/Credit Card/Debit Card/Campus Card</t>
  </si>
  <si>
    <t>Prior fiscal year Sales escalated 3.5% for inflation</t>
  </si>
  <si>
    <t xml:space="preserve">     Meal Plan Dining $</t>
  </si>
  <si>
    <t>Supplier derived</t>
  </si>
  <si>
    <t>To be derived by Supplier on the MP Projections worksheet.</t>
  </si>
  <si>
    <t>Meal Plan Revenue</t>
  </si>
  <si>
    <t xml:space="preserve">     Mandatory Meal Plan Revenue</t>
  </si>
  <si>
    <t xml:space="preserve">     Voluntary Meal Plan Revenue</t>
  </si>
  <si>
    <t>Financial Proposal Assumptions</t>
  </si>
  <si>
    <t>Provide a recap of the key assumptions used in preparing your Financial Proposal and Pro Forma Financial Projections.</t>
  </si>
  <si>
    <t xml:space="preserve"> 
</t>
  </si>
  <si>
    <t xml:space="preserve"> </t>
  </si>
  <si>
    <t>PROPOSED SERVICE HOURS</t>
  </si>
  <si>
    <t>Use the tables below to provide your proposed service hours for all service locations.</t>
  </si>
  <si>
    <t>Proposed Service Locations</t>
  </si>
  <si>
    <t>Fall</t>
  </si>
  <si>
    <t>Spring</t>
  </si>
  <si>
    <t>M-Th</t>
  </si>
  <si>
    <t>F</t>
  </si>
  <si>
    <t>Sa</t>
  </si>
  <si>
    <t>Su</t>
  </si>
  <si>
    <t># Weekly Operating Hours</t>
  </si>
  <si>
    <t>Residential Dining Locations</t>
  </si>
  <si>
    <t>Williams Dining Hall</t>
  </si>
  <si>
    <t>The Marketplace</t>
  </si>
  <si>
    <t>Retail Dining Locations</t>
  </si>
  <si>
    <t>Aggie Wings &amp; Café</t>
  </si>
  <si>
    <t>Chick-fil-A</t>
  </si>
  <si>
    <t>Sub Connection</t>
  </si>
  <si>
    <t>1891 Bistro</t>
  </si>
  <si>
    <t>Einstein Bros. Bagel</t>
  </si>
  <si>
    <t>Paavo's Pizza</t>
  </si>
  <si>
    <t>Starbucks</t>
  </si>
  <si>
    <t>Martin's Café</t>
  </si>
  <si>
    <t>Qdoba Mexican Eats</t>
  </si>
  <si>
    <t>Wild Blue</t>
  </si>
  <si>
    <t xml:space="preserve">Total: </t>
  </si>
  <si>
    <t>Summer I</t>
  </si>
  <si>
    <t>Summer II</t>
  </si>
  <si>
    <t>SALES COMMISSIONS</t>
  </si>
  <si>
    <t>Provide your proposed commission rates. Commissionable revenue includes Cash/Check, Credit Card, Campus Card $, Meal Plan Dining $, P-Cards and Purchase Orders.</t>
  </si>
  <si>
    <r>
      <t xml:space="preserve">For the Projected Annual Commissions table, enter the Commissions </t>
    </r>
    <r>
      <rPr>
        <b/>
        <i/>
        <sz val="10"/>
        <color rgb="FFFF0000"/>
        <rFont val="Franklin Gothic Book"/>
        <family val="2"/>
      </rPr>
      <t>derived from your Pro Forma Projections</t>
    </r>
    <r>
      <rPr>
        <b/>
        <i/>
        <sz val="10"/>
        <color theme="6" tint="-0.499984740745262"/>
        <rFont val="Franklin Gothic Book"/>
        <family val="2"/>
      </rPr>
      <t>.</t>
    </r>
  </si>
  <si>
    <t>Sales Types</t>
  </si>
  <si>
    <t>Base Commission Rate</t>
  </si>
  <si>
    <t>Graduated Commission Structure 
(complete if applicable to your proposal)</t>
  </si>
  <si>
    <t>Guaranteed Minimum Commission 
(complete if applicable to your proposal)</t>
  </si>
  <si>
    <t>Projected Annual Commissions as Derived from Pro Forma Projections</t>
  </si>
  <si>
    <t>Meal Plans</t>
  </si>
  <si>
    <t>Minimum Sales</t>
  </si>
  <si>
    <t>Maximum Sales</t>
  </si>
  <si>
    <t>Commission %</t>
  </si>
  <si>
    <t>FYE</t>
  </si>
  <si>
    <t>Commission $</t>
  </si>
  <si>
    <t xml:space="preserve">     Voluntary Meal Plan Sales</t>
  </si>
  <si>
    <t>to</t>
  </si>
  <si>
    <t>Retail Dining Sales</t>
  </si>
  <si>
    <t xml:space="preserve">     Self-Operated Supplier Brands *</t>
  </si>
  <si>
    <t xml:space="preserve">     Self-Operated National Brands</t>
  </si>
  <si>
    <t xml:space="preserve">     Self-Operated Convenience Stores</t>
  </si>
  <si>
    <t xml:space="preserve">     Supplier's Compensation from Retail Subcontractors</t>
  </si>
  <si>
    <t>Catering Sales</t>
  </si>
  <si>
    <t xml:space="preserve">     Self-Performed Catering - On Campus</t>
  </si>
  <si>
    <t xml:space="preserve">     Self-Performed Off Campus Catering</t>
  </si>
  <si>
    <t xml:space="preserve">     Supplier's Compensation from Catering Subcontractors</t>
  </si>
  <si>
    <t>Alcohol Sales</t>
  </si>
  <si>
    <t>Conference &amp; Camp Sales</t>
  </si>
  <si>
    <t>Other (describe below)</t>
  </si>
  <si>
    <t xml:space="preserve">     Other:</t>
  </si>
  <si>
    <t>Greater Than</t>
  </si>
  <si>
    <t>* Includes walk-in sales (non meal plan swipe) in AYCTE Residential Dining locations.</t>
  </si>
  <si>
    <t>OPERATIONAL TRANSITION &amp; START UP COSTS</t>
  </si>
  <si>
    <t xml:space="preserve">Answer Questions 1-3 and provide a list of your Operational Transition and Start Up Costs in the table below.  </t>
  </si>
  <si>
    <t>Do not include Capital Investments, Smallwares, Trade Dress, etc. required to implement your proposal - these should documented on the Investments tab.</t>
  </si>
  <si>
    <t>Will Operational Transition &amp; Start Up Costs be expensed on the Client Statement? ("X")</t>
  </si>
  <si>
    <t>Yes</t>
  </si>
  <si>
    <t>No</t>
  </si>
  <si>
    <t>If yes, will Operational Transition &amp; Start Up Costs be fully expensed in Year 1 or amortized over the contract term? ("X")</t>
  </si>
  <si>
    <t>Expensed Year 1</t>
  </si>
  <si>
    <t>Amortized</t>
  </si>
  <si>
    <r>
      <t xml:space="preserve">Are Operational Transition &amp; Start Up Costs subject to buyback? ("X") </t>
    </r>
    <r>
      <rPr>
        <b/>
        <sz val="10"/>
        <rFont val="Franklin Gothic Book"/>
        <family val="2"/>
      </rPr>
      <t>Supplier is encouraged to respond "No".</t>
    </r>
  </si>
  <si>
    <t>Operational Start Up &amp; Transition Costs</t>
  </si>
  <si>
    <t>Description</t>
  </si>
  <si>
    <t>$ Amount</t>
  </si>
  <si>
    <t>Total:</t>
  </si>
  <si>
    <t>INVESTMENTS</t>
  </si>
  <si>
    <t>Use the tables below to itemize your proposed Investments. Note that there are five separate investment tables - Be sure to use the correct table for each investment.</t>
  </si>
  <si>
    <t>Unrestricted Funds</t>
  </si>
  <si>
    <t>$ Invested</t>
  </si>
  <si>
    <t>Amortized on Client Statement (Yes/No)</t>
  </si>
  <si>
    <t>Subject to Buyback (Yes/No)</t>
  </si>
  <si>
    <t>Projected Disbursement Fiscal Year</t>
  </si>
  <si>
    <t>Amortization Start Date</t>
  </si>
  <si>
    <t>Amortization End Date</t>
  </si>
  <si>
    <t># Months Amortized</t>
  </si>
  <si>
    <t>Annual Amortization - FYE June 30</t>
  </si>
  <si>
    <t>Total</t>
  </si>
  <si>
    <t>Ex: Sign-on Bonus</t>
  </si>
  <si>
    <t>25-26</t>
  </si>
  <si>
    <t>Capitalized Investment</t>
  </si>
  <si>
    <t>Ex: Starbucks Refresh</t>
  </si>
  <si>
    <t>In Kind Contributions NOT SUBJECT TO BUYBACK</t>
  </si>
  <si>
    <t>FYE June 30</t>
  </si>
  <si>
    <t>Ex:  Chancellor's Catering Fund</t>
  </si>
  <si>
    <t>Set-aside Funds NOT SUBJECT TO BUYBACK</t>
  </si>
  <si>
    <t>Ex: Innovation Fund</t>
  </si>
  <si>
    <t>OTHER FINANCIAL TERMS</t>
  </si>
  <si>
    <t>Residential Dining Door Pricing</t>
  </si>
  <si>
    <t>Use the table below to provide your proposed Year 1 Pricing.</t>
  </si>
  <si>
    <t>Meal</t>
  </si>
  <si>
    <t>Dining $</t>
  </si>
  <si>
    <t>Other Currency</t>
  </si>
  <si>
    <t>Continental Breakfast</t>
  </si>
  <si>
    <t>Breakfast</t>
  </si>
  <si>
    <t>Lunch</t>
  </si>
  <si>
    <t>Dinner</t>
  </si>
  <si>
    <t>Brunch</t>
  </si>
  <si>
    <t>Late Night</t>
  </si>
  <si>
    <t>Pre-Semester Meal Pricing (For athletes, student leadership training, orientation, commencement, etc.; i.e. for days outside the meal plan use period)</t>
  </si>
  <si>
    <t># of Participants</t>
  </si>
  <si>
    <t>Year 1 Price Per Meal</t>
  </si>
  <si>
    <t>0-50</t>
  </si>
  <si>
    <t>51-99</t>
  </si>
  <si>
    <t>100-199</t>
  </si>
  <si>
    <t>Over 200</t>
  </si>
  <si>
    <t>Conference/Camp Meal Pricing</t>
  </si>
  <si>
    <t>Use the tables below to provide your proposed Year 1 Pricing.</t>
  </si>
  <si>
    <t>Adult Conference</t>
  </si>
  <si>
    <t>Daily Rate</t>
  </si>
  <si>
    <t>Youth Camp</t>
  </si>
  <si>
    <t>MEAL PLAN DAILY RATE SCHEDULES</t>
  </si>
  <si>
    <t>Use the tables below to provide your meal plan daily rates for each meal plan.</t>
  </si>
  <si>
    <t>Meal plan daily rates are exclusive of Flex $.</t>
  </si>
  <si>
    <t>Unlimited + $150 Flex</t>
  </si>
  <si>
    <t>Projected Participation Rate (AYTCE Meals only):</t>
  </si>
  <si>
    <t xml:space="preserve">19 Meals/Week + $150 Flex </t>
  </si>
  <si>
    <t>Participant Range</t>
  </si>
  <si>
    <t>Less than</t>
  </si>
  <si>
    <t>14 Meals/Week + $150 Flex</t>
  </si>
  <si>
    <t>12 Meals/Week + $225 Flex</t>
  </si>
  <si>
    <t>10 Meals/Week + $275 Flex</t>
  </si>
  <si>
    <t xml:space="preserve">8 Meals/Week + $425 Flex </t>
  </si>
  <si>
    <t>MEAL PLAN PROJECTIONS</t>
  </si>
  <si>
    <t>Input the required information into the green cells to calculate your Daily Rate and Meal Plan Flex $ revenue.</t>
  </si>
  <si>
    <r>
      <t>The revenue figures derived in</t>
    </r>
    <r>
      <rPr>
        <b/>
        <i/>
        <sz val="10"/>
        <color rgb="FFFF0000"/>
        <rFont val="Franklin Gothic Book"/>
        <family val="2"/>
      </rPr>
      <t xml:space="preserve"> Columns W &amp; X</t>
    </r>
    <r>
      <rPr>
        <b/>
        <i/>
        <sz val="10"/>
        <color theme="6" tint="-0.499984740745262"/>
        <rFont val="Franklin Gothic Book"/>
        <family val="2"/>
      </rPr>
      <t xml:space="preserve"> combined must match the total Residential Dining Sales you forecast in your Pro Forma Projections. </t>
    </r>
  </si>
  <si>
    <t>ACADEMIC YEAR</t>
  </si>
  <si>
    <t xml:space="preserve">Meal Plans </t>
  </si>
  <si>
    <t>Semester Price</t>
  </si>
  <si>
    <t>Flex $ Component</t>
  </si>
  <si>
    <t>AYCE Component</t>
  </si>
  <si>
    <t>Meal Plan Sales Revenue</t>
  </si>
  <si>
    <t>Supplier's Daily Rates</t>
  </si>
  <si>
    <t>Operating Days</t>
  </si>
  <si>
    <t>Supplier's Revenue</t>
  </si>
  <si>
    <t>Mandatory</t>
  </si>
  <si>
    <t>Voluntary</t>
  </si>
  <si>
    <t>AYCTE Mandatory</t>
  </si>
  <si>
    <t>AYCTE Voluntary</t>
  </si>
  <si>
    <t>Flex $</t>
  </si>
  <si>
    <t>19 Meals/Week + $150 Flex</t>
  </si>
  <si>
    <t>8 Meals/Week + $425 Flex</t>
  </si>
  <si>
    <t>Faculty 90</t>
  </si>
  <si>
    <t>Faculty 60</t>
  </si>
  <si>
    <t>Faculty 30</t>
  </si>
  <si>
    <t>SUMMER</t>
  </si>
  <si>
    <t>Meal Plan Inflation Rate:</t>
  </si>
  <si>
    <t>Service Location (Current Name):</t>
  </si>
  <si>
    <t>Service Location (Proposed Name):</t>
  </si>
  <si>
    <t>PRO FORMA FINANCIAL PROJECTIONS</t>
  </si>
  <si>
    <t>Operating Metrics</t>
  </si>
  <si>
    <t xml:space="preserve">Input the Operating Metrics and use the tables below to provide your pro forma operating projections for each year. </t>
  </si>
  <si>
    <t>Projected Annual Meals Served</t>
  </si>
  <si>
    <t>Annual Operating Days</t>
  </si>
  <si>
    <t>Projected Food Cost Per Meal Served</t>
  </si>
  <si>
    <t>Projected Meals Per Labor Hour</t>
  </si>
  <si>
    <t>Financial Projection</t>
  </si>
  <si>
    <t>For each year, Total Residential Dining Sales (from all Residential Dining service locations combined) must equal the total derived on the MP Projections worksheet.</t>
  </si>
  <si>
    <t>%</t>
  </si>
  <si>
    <t>Revenue (Net of Sales Tax)</t>
  </si>
  <si>
    <t>Retail Sales (including Convenience Stores/Markets)</t>
  </si>
  <si>
    <t>Residential Dining Sales</t>
  </si>
  <si>
    <t>Training Table (Athletic &amp; Band)</t>
  </si>
  <si>
    <t>Subcontractor Payments to Supplier</t>
  </si>
  <si>
    <t xml:space="preserve">Other (describe) </t>
  </si>
  <si>
    <t>Total Revenue:</t>
  </si>
  <si>
    <t>Cost of Goods Sold</t>
  </si>
  <si>
    <t>Food &amp; Beverage</t>
  </si>
  <si>
    <t>Non-durable Service Ware</t>
  </si>
  <si>
    <r>
      <t xml:space="preserve">Purchase Discount Credit </t>
    </r>
    <r>
      <rPr>
        <i/>
        <sz val="10"/>
        <color theme="3" tint="-0.249977111117893"/>
        <rFont val="Franklin Gothic Book"/>
        <family val="2"/>
      </rPr>
      <t>(reduction of cost; report as negative value)</t>
    </r>
  </si>
  <si>
    <t>Total Cost of Goods Sold:</t>
  </si>
  <si>
    <t>Labor Cost</t>
  </si>
  <si>
    <r>
      <t xml:space="preserve">Salaries &amp; Wages </t>
    </r>
    <r>
      <rPr>
        <i/>
        <sz val="10"/>
        <color theme="3" tint="-0.249977111117893"/>
        <rFont val="Franklin Gothic Book"/>
        <family val="2"/>
      </rPr>
      <t>(must match total in Staffing Plan Workbook)</t>
    </r>
  </si>
  <si>
    <t>Payroll Taxes &amp; Benefits</t>
  </si>
  <si>
    <t>Temporary Labor</t>
  </si>
  <si>
    <t>Total Labor Cost:</t>
  </si>
  <si>
    <t>Operating Expenses</t>
  </si>
  <si>
    <t>Brand Franchise, License and Royalty Fees (non-capitalized)</t>
  </si>
  <si>
    <t>Business Insurance &amp; Workers' Compensation</t>
  </si>
  <si>
    <t>Cleaning and Janitorial Services</t>
  </si>
  <si>
    <t>General &amp; Administrative Overhead Charge (if any)</t>
  </si>
  <si>
    <t>Grease Trap Maintenance &amp; Grease Removal</t>
  </si>
  <si>
    <t>Marketing &amp; Promotions</t>
  </si>
  <si>
    <t>Merchant Fees</t>
  </si>
  <si>
    <t>Pest Control</t>
  </si>
  <si>
    <t>Start Up Costs (lump sum or amortized)</t>
  </si>
  <si>
    <t>Subcontracted Services</t>
  </si>
  <si>
    <t>Technology Leases, Licenses &amp; Fees</t>
  </si>
  <si>
    <t>All Other Operating Expenses</t>
  </si>
  <si>
    <t>Subtotal Operating Expenses:</t>
  </si>
  <si>
    <t>Client Support</t>
  </si>
  <si>
    <t>Investment Amortization</t>
  </si>
  <si>
    <t xml:space="preserve">Sales Commissions </t>
  </si>
  <si>
    <t>Waste Removal Fund</t>
  </si>
  <si>
    <t>Equipment Maintenance Fund (for Client owned equipment)</t>
  </si>
  <si>
    <t>Subtotal Client Support:</t>
  </si>
  <si>
    <t>Operating Profit/(Loss):</t>
  </si>
  <si>
    <r>
      <t xml:space="preserve">NOTES: </t>
    </r>
    <r>
      <rPr>
        <sz val="10"/>
        <color theme="3" tint="-0.249977111117893"/>
        <rFont val="Franklin Gothic Book"/>
        <family val="2"/>
      </rPr>
      <t>(Using the space below, add explanatory notes as needed.)</t>
    </r>
  </si>
  <si>
    <t>Residential Dining Summary</t>
  </si>
  <si>
    <t xml:space="preserve">Residential Dining Sales </t>
  </si>
  <si>
    <t>Concessions Sales</t>
  </si>
  <si>
    <t xml:space="preserve">Input the Operating Metrics to calculate Revenue. </t>
  </si>
  <si>
    <t>Projected Average Daily Transactions (All tender types including MP Dining $ transactions)</t>
  </si>
  <si>
    <t>Projected Average Check</t>
  </si>
  <si>
    <t>Assumed Menu Pricing Inflation Rate (%)</t>
  </si>
  <si>
    <t>Use the tables below to provide your pro forma operating projections for each year.</t>
  </si>
  <si>
    <t>Retail Dining Summary</t>
  </si>
  <si>
    <t>Catering Services</t>
  </si>
  <si>
    <t>Service (Current Name):</t>
  </si>
  <si>
    <t>Conference &amp; Camp Services</t>
  </si>
  <si>
    <t>Management &amp; Administration</t>
  </si>
  <si>
    <t>Use this sheet to report 1) Labor Cost associated with all Managers and Staff who are not directly assigned to a unit and 2) any other costs that cannot be direclty</t>
  </si>
  <si>
    <t>assigned to a unit. Commissions payable to the University should be projected on the individual operating unit worksheets.</t>
  </si>
  <si>
    <t>Total Dining Services Program</t>
  </si>
  <si>
    <t>Catering Sales (Inclusive of Conference/Camps AND Training Table)</t>
  </si>
  <si>
    <t>ATTACHMENT 5 - SUPPLIER FINANCIAL PROPOSAL</t>
  </si>
  <si>
    <t>IF "EXTRA" TAB IS NOT NEEDED PLEASE LEAVE IT BLANK. DO NOT DELETE.</t>
  </si>
  <si>
    <t xml:space="preserve">Athletic and Band Training Tables </t>
  </si>
  <si>
    <t>Training Table - Athletes and Band</t>
  </si>
  <si>
    <t>50 Meals + $225 Dining Dollars</t>
  </si>
  <si>
    <t>25 Meals + $200 Dining Dollars</t>
  </si>
  <si>
    <t>$1,000 Dining Dollars</t>
  </si>
  <si>
    <t>$500 Dining Dollars</t>
  </si>
  <si>
    <t>Unused Flex $</t>
  </si>
  <si>
    <t>Dining $ Component</t>
  </si>
  <si>
    <t>Unused Dining $</t>
  </si>
  <si>
    <t>19 Meals/Week</t>
  </si>
  <si>
    <t>-</t>
  </si>
  <si>
    <t>14 Meals/Week + $350 Flex</t>
  </si>
  <si>
    <t>All years except FY26 Fall Mandatory Meal Plans includes 405 new residents.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</si>
</sst>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&quot;$&quot;#,##0.00"/>
    <numFmt numFmtId="166" formatCode="_(* #,##0_);_(* \(#,##0\);_(* &quot;-&quot;??_);_(@_)"/>
    <numFmt numFmtId="167" formatCode="0.0%"/>
    <numFmt numFmtId="168" formatCode="&quot;$&quot;#,##0"/>
    <numFmt numFmtId="169" formatCode="0;\-0;;@"/>
    <numFmt numFmtId="170" formatCode="m/d/yy;@"/>
    <numFmt numFmtId="171" formatCode="_(* #,##0.0_);_(* \(#,##0.0\);_(* &quot;-&quot;??_);_(@_)"/>
  </numFmts>
  <fonts count="43" x14ac:knownFonts="1">
    <font>
      <sz val="10"/>
      <name val="MS Sans Serif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MS Sans Serif"/>
      <family val="2"/>
    </font>
    <font>
      <sz val="10"/>
      <name val="MS Sans Serif"/>
      <family val="2"/>
    </font>
    <font>
      <b/>
      <sz val="10"/>
      <name val="Franklin Gothic Book"/>
      <family val="2"/>
    </font>
    <font>
      <sz val="10"/>
      <name val="Franklin Gothic Book"/>
      <family val="2"/>
    </font>
    <font>
      <b/>
      <i/>
      <sz val="10"/>
      <color rgb="FF3333CC"/>
      <name val="Franklin Gothic Book"/>
      <family val="2"/>
    </font>
    <font>
      <sz val="10"/>
      <color rgb="FFFF0000"/>
      <name val="Franklin Gothic Book"/>
      <family val="2"/>
    </font>
    <font>
      <sz val="11"/>
      <color rgb="FFFF0000"/>
      <name val="Franklin Gothic Book"/>
      <family val="2"/>
    </font>
    <font>
      <sz val="11"/>
      <name val="Franklin Gothic Book"/>
      <family val="2"/>
    </font>
    <font>
      <b/>
      <i/>
      <u/>
      <sz val="10"/>
      <name val="Franklin Gothic Book"/>
      <family val="2"/>
    </font>
    <font>
      <b/>
      <sz val="10"/>
      <color theme="0"/>
      <name val="Franklin Gothic Book"/>
      <family val="2"/>
    </font>
    <font>
      <sz val="10"/>
      <color theme="1"/>
      <name val="Franklin Gothic Book"/>
      <family val="2"/>
    </font>
    <font>
      <i/>
      <sz val="10"/>
      <color rgb="FFFF0000"/>
      <name val="Franklin Gothic Book"/>
      <family val="2"/>
    </font>
    <font>
      <b/>
      <sz val="10"/>
      <color theme="3" tint="-0.249977111117893"/>
      <name val="Franklin Gothic Book"/>
      <family val="2"/>
    </font>
    <font>
      <b/>
      <i/>
      <sz val="10"/>
      <color theme="3" tint="-0.249977111117893"/>
      <name val="Franklin Gothic Book"/>
      <family val="2"/>
    </font>
    <font>
      <sz val="10"/>
      <color theme="0"/>
      <name val="Franklin Gothic Book"/>
      <family val="2"/>
    </font>
    <font>
      <sz val="10"/>
      <color theme="3" tint="-0.249977111117893"/>
      <name val="Franklin Gothic Book"/>
      <family val="2"/>
    </font>
    <font>
      <i/>
      <sz val="10"/>
      <color theme="3" tint="-0.249977111117893"/>
      <name val="Franklin Gothic Book"/>
      <family val="2"/>
    </font>
    <font>
      <b/>
      <i/>
      <sz val="10"/>
      <color theme="6" tint="-0.499984740745262"/>
      <name val="Franklin Gothic Book"/>
      <family val="2"/>
    </font>
    <font>
      <sz val="11"/>
      <color theme="3" tint="-0.249977111117893"/>
      <name val="Franklin Gothic Book"/>
      <family val="2"/>
    </font>
    <font>
      <b/>
      <u/>
      <sz val="10"/>
      <name val="Franklin Gothic Book"/>
      <family val="2"/>
    </font>
    <font>
      <b/>
      <sz val="10"/>
      <color theme="6" tint="-0.249977111117893"/>
      <name val="Franklin Gothic Book"/>
      <family val="2"/>
    </font>
    <font>
      <sz val="10"/>
      <color theme="6" tint="-0.249977111117893"/>
      <name val="Franklin Gothic Book"/>
      <family val="2"/>
    </font>
    <font>
      <b/>
      <i/>
      <sz val="10"/>
      <color theme="6" tint="-0.249977111117893"/>
      <name val="Franklin Gothic Book"/>
      <family val="2"/>
    </font>
    <font>
      <i/>
      <sz val="10"/>
      <color theme="6" tint="-0.499984740745262"/>
      <name val="Franklin Gothic Book"/>
      <family val="2"/>
    </font>
    <font>
      <sz val="12"/>
      <name val="Franklin Gothic Book"/>
      <family val="2"/>
    </font>
    <font>
      <b/>
      <sz val="12"/>
      <name val="Franklin Gothic Book"/>
      <family val="2"/>
    </font>
    <font>
      <b/>
      <i/>
      <sz val="12"/>
      <color theme="6" tint="-0.499984740745262"/>
      <name val="Franklin Gothic Book"/>
      <family val="2"/>
    </font>
    <font>
      <b/>
      <sz val="12"/>
      <color theme="6" tint="-0.499984740745262"/>
      <name val="Franklin Gothic Book"/>
      <family val="2"/>
    </font>
    <font>
      <b/>
      <sz val="12"/>
      <color theme="3" tint="0.39997558519241921"/>
      <name val="Franklin Gothic Book"/>
      <family val="2"/>
    </font>
    <font>
      <sz val="12"/>
      <color theme="0" tint="-0.499984740745262"/>
      <name val="Franklin Gothic Book"/>
      <family val="2"/>
    </font>
    <font>
      <b/>
      <sz val="12"/>
      <color theme="0" tint="-0.499984740745262"/>
      <name val="Franklin Gothic Book"/>
      <family val="2"/>
    </font>
    <font>
      <sz val="10"/>
      <color theme="6" tint="-0.499984740745262"/>
      <name val="Franklin Gothic Book"/>
      <family val="2"/>
    </font>
    <font>
      <b/>
      <sz val="10"/>
      <color theme="6" tint="-0.499984740745262"/>
      <name val="Franklin Gothic Book"/>
      <family val="2"/>
    </font>
    <font>
      <b/>
      <i/>
      <sz val="10"/>
      <color rgb="FFFF0000"/>
      <name val="Franklin Gothic Book"/>
      <family val="2"/>
    </font>
    <font>
      <sz val="10"/>
      <color theme="6" tint="0.59999389629810485"/>
      <name val="Franklin Gothic Book"/>
      <family val="2"/>
    </font>
    <font>
      <b/>
      <i/>
      <sz val="10"/>
      <name val="Franklin Gothic Book"/>
      <family val="2"/>
    </font>
    <font>
      <b/>
      <sz val="10"/>
      <color rgb="FFFF0000"/>
      <name val="Franklin Gothic Book"/>
      <family val="2"/>
    </font>
    <font>
      <b/>
      <i/>
      <sz val="10"/>
      <color rgb="FFFFC000"/>
      <name val="Franklin Gothic Book"/>
      <family val="2"/>
    </font>
    <font>
      <b/>
      <sz val="10"/>
      <color rgb="FFFFC000"/>
      <name val="Franklin Gothic Book"/>
      <family val="2"/>
    </font>
    <font>
      <i/>
      <sz val="10"/>
      <color rgb="FFFFC000"/>
      <name val="Franklin Gothic Book"/>
      <family val="2"/>
    </font>
  </fonts>
  <fills count="10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003D4C"/>
        <bgColor indexed="64"/>
      </patternFill>
    </fill>
    <fill>
      <patternFill patternType="solid">
        <fgColor rgb="FF776E6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gray125">
        <bgColor theme="3" tint="0.79995117038483843"/>
      </patternFill>
    </fill>
    <fill>
      <patternFill patternType="gray125">
        <bgColor theme="0" tint="-0.14996795556505021"/>
      </patternFill>
    </fill>
    <fill>
      <patternFill patternType="gray125">
        <bgColor theme="0" tint="-0.14999847407452621"/>
      </patternFill>
    </fill>
  </fills>
  <borders count="5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auto="1"/>
      </left>
      <right style="dashed">
        <color auto="1"/>
      </right>
      <top style="thin">
        <color indexed="64"/>
      </top>
      <bottom/>
      <diagonal/>
    </border>
    <border>
      <left style="thin">
        <color indexed="64"/>
      </left>
      <right style="mediumDashDot">
        <color indexed="64"/>
      </right>
      <top style="thin">
        <color indexed="64"/>
      </top>
      <bottom/>
      <diagonal/>
    </border>
    <border>
      <left style="thin">
        <color indexed="64"/>
      </left>
      <right style="mediumDashDot">
        <color indexed="64"/>
      </right>
      <top/>
      <bottom style="thin">
        <color indexed="64"/>
      </bottom>
      <diagonal/>
    </border>
    <border>
      <left style="thin">
        <color indexed="64"/>
      </left>
      <right style="dashDot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Dot">
        <color indexed="64"/>
      </right>
      <top style="thin">
        <color indexed="64"/>
      </top>
      <bottom/>
      <diagonal/>
    </border>
    <border>
      <left style="thin">
        <color indexed="64"/>
      </left>
      <right style="dashDot">
        <color indexed="64"/>
      </right>
      <top/>
      <bottom style="thin">
        <color indexed="64"/>
      </bottom>
      <diagonal/>
    </border>
    <border>
      <left style="thin">
        <color indexed="64"/>
      </left>
      <right style="dashDot">
        <color indexed="64"/>
      </right>
      <top/>
      <bottom/>
      <diagonal/>
    </border>
    <border>
      <left/>
      <right style="dashDot">
        <color indexed="64"/>
      </right>
      <top style="thin">
        <color indexed="64"/>
      </top>
      <bottom/>
      <diagonal/>
    </border>
    <border>
      <left/>
      <right style="dashDot">
        <color indexed="64"/>
      </right>
      <top/>
      <bottom/>
      <diagonal/>
    </border>
    <border>
      <left/>
      <right style="dashDot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ashed">
        <color auto="1"/>
      </left>
      <right/>
      <top style="thin">
        <color indexed="64"/>
      </top>
      <bottom/>
      <diagonal/>
    </border>
    <border>
      <left style="dashed">
        <color auto="1"/>
      </left>
      <right/>
      <top/>
      <bottom/>
      <diagonal/>
    </border>
    <border>
      <left style="dashed">
        <color auto="1"/>
      </left>
      <right/>
      <top/>
      <bottom style="thin">
        <color indexed="64"/>
      </bottom>
      <diagonal/>
    </border>
    <border>
      <left style="dashDot">
        <color indexed="64"/>
      </left>
      <right style="thin">
        <color indexed="64"/>
      </right>
      <top/>
      <bottom style="thin">
        <color indexed="64"/>
      </bottom>
      <diagonal/>
    </border>
    <border>
      <left style="dashDot">
        <color indexed="64"/>
      </left>
      <right style="thin">
        <color auto="1"/>
      </right>
      <top style="thin">
        <color indexed="64"/>
      </top>
      <bottom/>
      <diagonal/>
    </border>
    <border>
      <left style="mediumDashDot">
        <color indexed="64"/>
      </left>
      <right style="thin">
        <color auto="1"/>
      </right>
      <top style="thin">
        <color indexed="64"/>
      </top>
      <bottom/>
      <diagonal/>
    </border>
    <border>
      <left style="mediumDashDot">
        <color indexed="64"/>
      </left>
      <right style="thin">
        <color auto="1"/>
      </right>
      <top/>
      <bottom style="thin">
        <color indexed="64"/>
      </bottom>
      <diagonal/>
    </border>
    <border>
      <left/>
      <right style="dashDot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44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406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9" fillId="0" borderId="0" xfId="0" applyFont="1"/>
    <xf numFmtId="0" fontId="10" fillId="0" borderId="0" xfId="0" applyFont="1" applyAlignment="1">
      <alignment horizontal="center"/>
    </xf>
    <xf numFmtId="0" fontId="10" fillId="0" borderId="0" xfId="0" applyFont="1"/>
    <xf numFmtId="0" fontId="12" fillId="3" borderId="10" xfId="0" applyFont="1" applyFill="1" applyBorder="1" applyAlignment="1">
      <alignment horizontal="center"/>
    </xf>
    <xf numFmtId="42" fontId="8" fillId="0" borderId="0" xfId="5" applyNumberFormat="1" applyFont="1" applyBorder="1"/>
    <xf numFmtId="42" fontId="6" fillId="0" borderId="0" xfId="5" applyNumberFormat="1" applyFont="1" applyBorder="1"/>
    <xf numFmtId="0" fontId="5" fillId="0" borderId="0" xfId="0" applyFont="1" applyAlignment="1">
      <alignment horizontal="left"/>
    </xf>
    <xf numFmtId="0" fontId="6" fillId="0" borderId="0" xfId="0" applyFont="1" applyProtection="1">
      <protection locked="0"/>
    </xf>
    <xf numFmtId="168" fontId="6" fillId="6" borderId="10" xfId="3" applyNumberFormat="1" applyFont="1" applyFill="1" applyBorder="1" applyProtection="1"/>
    <xf numFmtId="168" fontId="6" fillId="6" borderId="1" xfId="3" applyNumberFormat="1" applyFont="1" applyFill="1" applyBorder="1" applyProtection="1"/>
    <xf numFmtId="168" fontId="6" fillId="6" borderId="2" xfId="3" applyNumberFormat="1" applyFont="1" applyFill="1" applyBorder="1" applyProtection="1"/>
    <xf numFmtId="168" fontId="6" fillId="6" borderId="1" xfId="0" applyNumberFormat="1" applyFont="1" applyFill="1" applyBorder="1"/>
    <xf numFmtId="168" fontId="6" fillId="6" borderId="2" xfId="0" applyNumberFormat="1" applyFont="1" applyFill="1" applyBorder="1"/>
    <xf numFmtId="166" fontId="6" fillId="6" borderId="22" xfId="4" applyNumberFormat="1" applyFont="1" applyFill="1" applyBorder="1" applyProtection="1"/>
    <xf numFmtId="166" fontId="6" fillId="6" borderId="0" xfId="4" applyNumberFormat="1" applyFont="1" applyFill="1" applyBorder="1" applyProtection="1"/>
    <xf numFmtId="166" fontId="6" fillId="6" borderId="21" xfId="4" applyNumberFormat="1" applyFont="1" applyFill="1" applyBorder="1" applyProtection="1"/>
    <xf numFmtId="166" fontId="6" fillId="6" borderId="4" xfId="4" applyNumberFormat="1" applyFont="1" applyFill="1" applyBorder="1" applyProtection="1"/>
    <xf numFmtId="168" fontId="6" fillId="6" borderId="10" xfId="0" applyNumberFormat="1" applyFont="1" applyFill="1" applyBorder="1"/>
    <xf numFmtId="168" fontId="6" fillId="6" borderId="3" xfId="0" applyNumberFormat="1" applyFont="1" applyFill="1" applyBorder="1"/>
    <xf numFmtId="166" fontId="6" fillId="6" borderId="20" xfId="4" applyNumberFormat="1" applyFont="1" applyFill="1" applyBorder="1" applyProtection="1"/>
    <xf numFmtId="166" fontId="6" fillId="6" borderId="2" xfId="4" applyNumberFormat="1" applyFont="1" applyFill="1" applyBorder="1" applyProtection="1"/>
    <xf numFmtId="0" fontId="15" fillId="0" borderId="0" xfId="0" applyFont="1"/>
    <xf numFmtId="166" fontId="6" fillId="5" borderId="22" xfId="0" applyNumberFormat="1" applyFont="1" applyFill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168" fontId="6" fillId="5" borderId="1" xfId="0" applyNumberFormat="1" applyFont="1" applyFill="1" applyBorder="1" applyAlignment="1">
      <alignment horizontal="center"/>
    </xf>
    <xf numFmtId="0" fontId="20" fillId="0" borderId="0" xfId="0" applyFont="1"/>
    <xf numFmtId="168" fontId="6" fillId="8" borderId="1" xfId="0" applyNumberFormat="1" applyFont="1" applyFill="1" applyBorder="1" applyAlignment="1">
      <alignment horizontal="center"/>
    </xf>
    <xf numFmtId="0" fontId="21" fillId="0" borderId="0" xfId="0" applyFont="1"/>
    <xf numFmtId="166" fontId="5" fillId="6" borderId="19" xfId="4" applyNumberFormat="1" applyFont="1" applyFill="1" applyBorder="1" applyProtection="1"/>
    <xf numFmtId="166" fontId="5" fillId="6" borderId="6" xfId="4" applyNumberFormat="1" applyFont="1" applyFill="1" applyBorder="1" applyProtection="1"/>
    <xf numFmtId="168" fontId="5" fillId="6" borderId="3" xfId="3" applyNumberFormat="1" applyFont="1" applyFill="1" applyBorder="1" applyProtection="1"/>
    <xf numFmtId="168" fontId="5" fillId="6" borderId="3" xfId="0" applyNumberFormat="1" applyFont="1" applyFill="1" applyBorder="1"/>
    <xf numFmtId="168" fontId="5" fillId="6" borderId="2" xfId="0" applyNumberFormat="1" applyFont="1" applyFill="1" applyBorder="1"/>
    <xf numFmtId="0" fontId="6" fillId="0" borderId="0" xfId="0" applyFont="1" applyAlignment="1">
      <alignment horizontal="center"/>
    </xf>
    <xf numFmtId="0" fontId="5" fillId="5" borderId="0" xfId="0" applyFont="1" applyFill="1"/>
    <xf numFmtId="0" fontId="27" fillId="0" borderId="0" xfId="0" applyFont="1" applyAlignment="1">
      <alignment horizontal="center"/>
    </xf>
    <xf numFmtId="0" fontId="27" fillId="0" borderId="0" xfId="0" applyFont="1"/>
    <xf numFmtId="0" fontId="27" fillId="2" borderId="35" xfId="0" applyFont="1" applyFill="1" applyBorder="1"/>
    <xf numFmtId="0" fontId="27" fillId="2" borderId="36" xfId="0" applyFont="1" applyFill="1" applyBorder="1"/>
    <xf numFmtId="0" fontId="27" fillId="2" borderId="37" xfId="0" applyFont="1" applyFill="1" applyBorder="1"/>
    <xf numFmtId="0" fontId="27" fillId="2" borderId="38" xfId="0" applyFont="1" applyFill="1" applyBorder="1"/>
    <xf numFmtId="0" fontId="27" fillId="2" borderId="0" xfId="0" applyFont="1" applyFill="1"/>
    <xf numFmtId="0" fontId="27" fillId="2" borderId="39" xfId="0" applyFont="1" applyFill="1" applyBorder="1"/>
    <xf numFmtId="0" fontId="27" fillId="2" borderId="40" xfId="0" applyFont="1" applyFill="1" applyBorder="1"/>
    <xf numFmtId="0" fontId="27" fillId="2" borderId="41" xfId="0" applyFont="1" applyFill="1" applyBorder="1"/>
    <xf numFmtId="0" fontId="27" fillId="2" borderId="42" xfId="0" applyFont="1" applyFill="1" applyBorder="1"/>
    <xf numFmtId="0" fontId="12" fillId="3" borderId="3" xfId="0" applyFont="1" applyFill="1" applyBorder="1" applyAlignment="1">
      <alignment horizontal="center"/>
    </xf>
    <xf numFmtId="0" fontId="12" fillId="3" borderId="3" xfId="0" applyFont="1" applyFill="1" applyBorder="1" applyAlignment="1">
      <alignment horizontal="center" vertical="center"/>
    </xf>
    <xf numFmtId="0" fontId="5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0" fontId="15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9" fontId="6" fillId="8" borderId="3" xfId="1" applyFont="1" applyFill="1" applyBorder="1" applyAlignment="1" applyProtection="1">
      <alignment horizontal="center" vertical="center" wrapText="1"/>
      <protection locked="0"/>
    </xf>
    <xf numFmtId="0" fontId="6" fillId="4" borderId="10" xfId="0" applyFont="1" applyFill="1" applyBorder="1" applyAlignment="1" applyProtection="1">
      <alignment horizontal="center"/>
      <protection locked="0"/>
    </xf>
    <xf numFmtId="0" fontId="17" fillId="0" borderId="0" xfId="0" applyFont="1" applyProtection="1">
      <protection locked="0"/>
    </xf>
    <xf numFmtId="0" fontId="12" fillId="4" borderId="3" xfId="0" applyFont="1" applyFill="1" applyBorder="1" applyAlignment="1" applyProtection="1">
      <alignment horizontal="center"/>
      <protection locked="0"/>
    </xf>
    <xf numFmtId="9" fontId="6" fillId="2" borderId="3" xfId="1" applyFont="1" applyFill="1" applyBorder="1" applyAlignment="1" applyProtection="1">
      <alignment horizontal="center" vertical="center" wrapText="1"/>
      <protection locked="0"/>
    </xf>
    <xf numFmtId="168" fontId="6" fillId="2" borderId="3" xfId="0" applyNumberFormat="1" applyFont="1" applyFill="1" applyBorder="1" applyProtection="1">
      <protection locked="0"/>
    </xf>
    <xf numFmtId="0" fontId="6" fillId="0" borderId="3" xfId="0" applyFont="1" applyBorder="1" applyAlignment="1" applyProtection="1">
      <alignment horizontal="center"/>
      <protection locked="0"/>
    </xf>
    <xf numFmtId="9" fontId="6" fillId="2" borderId="3" xfId="1" applyFont="1" applyFill="1" applyBorder="1" applyProtection="1">
      <protection locked="0"/>
    </xf>
    <xf numFmtId="0" fontId="5" fillId="0" borderId="3" xfId="0" applyFont="1" applyBorder="1" applyAlignment="1" applyProtection="1">
      <alignment horizontal="right"/>
      <protection locked="0"/>
    </xf>
    <xf numFmtId="0" fontId="6" fillId="0" borderId="3" xfId="0" applyFont="1" applyBorder="1" applyProtection="1">
      <protection locked="0"/>
    </xf>
    <xf numFmtId="0" fontId="6" fillId="2" borderId="3" xfId="0" applyFont="1" applyFill="1" applyBorder="1" applyProtection="1">
      <protection locked="0"/>
    </xf>
    <xf numFmtId="0" fontId="6" fillId="0" borderId="3" xfId="0" applyFont="1" applyBorder="1" applyAlignment="1">
      <alignment horizontal="center"/>
    </xf>
    <xf numFmtId="0" fontId="20" fillId="0" borderId="0" xfId="0" applyFont="1" applyAlignment="1" applyProtection="1">
      <alignment horizontal="left"/>
      <protection locked="0"/>
    </xf>
    <xf numFmtId="0" fontId="6" fillId="2" borderId="3" xfId="0" applyFont="1" applyFill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165" fontId="6" fillId="0" borderId="0" xfId="0" applyNumberFormat="1" applyFo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167" fontId="8" fillId="0" borderId="0" xfId="0" applyNumberFormat="1" applyFont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center" vertical="center"/>
      <protection locked="0"/>
    </xf>
    <xf numFmtId="0" fontId="12" fillId="4" borderId="27" xfId="0" applyFont="1" applyFill="1" applyBorder="1" applyAlignment="1" applyProtection="1">
      <alignment horizontal="center" vertical="center" wrapText="1"/>
      <protection locked="0"/>
    </xf>
    <xf numFmtId="0" fontId="12" fillId="4" borderId="23" xfId="0" applyFont="1" applyFill="1" applyBorder="1" applyAlignment="1" applyProtection="1">
      <alignment horizontal="center" vertical="center" wrapText="1"/>
      <protection locked="0"/>
    </xf>
    <xf numFmtId="0" fontId="12" fillId="4" borderId="0" xfId="0" applyFont="1" applyFill="1" applyAlignment="1" applyProtection="1">
      <alignment horizontal="center" vertical="center" wrapText="1"/>
      <protection locked="0"/>
    </xf>
    <xf numFmtId="0" fontId="12" fillId="4" borderId="16" xfId="0" applyFont="1" applyFill="1" applyBorder="1" applyAlignment="1" applyProtection="1">
      <alignment horizontal="center" vertical="center" wrapText="1"/>
      <protection locked="0"/>
    </xf>
    <xf numFmtId="0" fontId="12" fillId="4" borderId="5" xfId="0" applyFont="1" applyFill="1" applyBorder="1" applyAlignment="1" applyProtection="1">
      <alignment horizontal="center" vertical="center" wrapText="1"/>
      <protection locked="0"/>
    </xf>
    <xf numFmtId="0" fontId="22" fillId="2" borderId="5" xfId="0" applyFont="1" applyFill="1" applyBorder="1" applyProtection="1">
      <protection locked="0"/>
    </xf>
    <xf numFmtId="171" fontId="6" fillId="2" borderId="24" xfId="4" applyNumberFormat="1" applyFont="1" applyFill="1" applyBorder="1" applyAlignment="1" applyProtection="1">
      <alignment horizontal="center"/>
      <protection locked="0"/>
    </xf>
    <xf numFmtId="0" fontId="6" fillId="2" borderId="5" xfId="0" applyFont="1" applyFill="1" applyBorder="1" applyProtection="1">
      <protection locked="0"/>
    </xf>
    <xf numFmtId="0" fontId="6" fillId="2" borderId="7" xfId="0" applyFont="1" applyFill="1" applyBorder="1" applyProtection="1">
      <protection locked="0"/>
    </xf>
    <xf numFmtId="0" fontId="6" fillId="2" borderId="4" xfId="0" applyFont="1" applyFill="1" applyBorder="1" applyProtection="1">
      <protection locked="0"/>
    </xf>
    <xf numFmtId="167" fontId="6" fillId="0" borderId="0" xfId="0" applyNumberFormat="1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right"/>
      <protection locked="0"/>
    </xf>
    <xf numFmtId="0" fontId="12" fillId="4" borderId="23" xfId="0" applyFont="1" applyFill="1" applyBorder="1" applyAlignment="1" applyProtection="1">
      <alignment horizontal="center" wrapText="1"/>
      <protection locked="0"/>
    </xf>
    <xf numFmtId="0" fontId="12" fillId="4" borderId="10" xfId="0" applyFont="1" applyFill="1" applyBorder="1" applyAlignment="1" applyProtection="1">
      <alignment horizontal="center" wrapText="1"/>
      <protection locked="0"/>
    </xf>
    <xf numFmtId="166" fontId="6" fillId="2" borderId="0" xfId="4" applyNumberFormat="1" applyFont="1" applyFill="1" applyBorder="1" applyProtection="1">
      <protection locked="0"/>
    </xf>
    <xf numFmtId="166" fontId="6" fillId="2" borderId="28" xfId="4" applyNumberFormat="1" applyFont="1" applyFill="1" applyBorder="1" applyAlignment="1" applyProtection="1">
      <alignment horizontal="center"/>
      <protection locked="0"/>
    </xf>
    <xf numFmtId="166" fontId="6" fillId="2" borderId="1" xfId="4" applyNumberFormat="1" applyFont="1" applyFill="1" applyBorder="1" applyAlignment="1" applyProtection="1">
      <alignment horizontal="center"/>
      <protection locked="0"/>
    </xf>
    <xf numFmtId="166" fontId="6" fillId="2" borderId="4" xfId="4" applyNumberFormat="1" applyFont="1" applyFill="1" applyBorder="1" applyProtection="1">
      <protection locked="0"/>
    </xf>
    <xf numFmtId="166" fontId="6" fillId="2" borderId="29" xfId="4" applyNumberFormat="1" applyFont="1" applyFill="1" applyBorder="1" applyAlignment="1" applyProtection="1">
      <alignment horizontal="center"/>
      <protection locked="0"/>
    </xf>
    <xf numFmtId="166" fontId="6" fillId="2" borderId="2" xfId="4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168" fontId="6" fillId="2" borderId="7" xfId="5" applyNumberFormat="1" applyFont="1" applyFill="1" applyBorder="1" applyProtection="1">
      <protection locked="0"/>
    </xf>
    <xf numFmtId="168" fontId="5" fillId="6" borderId="7" xfId="5" applyNumberFormat="1" applyFont="1" applyFill="1" applyBorder="1" applyProtection="1"/>
    <xf numFmtId="0" fontId="5" fillId="0" borderId="0" xfId="0" applyFont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2" fillId="5" borderId="3" xfId="0" applyFont="1" applyFill="1" applyBorder="1" applyAlignment="1" applyProtection="1">
      <alignment horizontal="center"/>
      <protection locked="0"/>
    </xf>
    <xf numFmtId="0" fontId="14" fillId="6" borderId="3" xfId="0" applyFont="1" applyFill="1" applyBorder="1" applyProtection="1">
      <protection locked="0"/>
    </xf>
    <xf numFmtId="168" fontId="14" fillId="6" borderId="3" xfId="0" applyNumberFormat="1" applyFont="1" applyFill="1" applyBorder="1" applyProtection="1">
      <protection locked="0"/>
    </xf>
    <xf numFmtId="168" fontId="14" fillId="6" borderId="3" xfId="0" applyNumberFormat="1" applyFont="1" applyFill="1" applyBorder="1" applyAlignment="1" applyProtection="1">
      <alignment horizontal="center"/>
      <protection locked="0"/>
    </xf>
    <xf numFmtId="0" fontId="14" fillId="6" borderId="3" xfId="0" applyFont="1" applyFill="1" applyBorder="1" applyAlignment="1" applyProtection="1">
      <alignment horizontal="center"/>
      <protection locked="0"/>
    </xf>
    <xf numFmtId="170" fontId="14" fillId="6" borderId="3" xfId="0" applyNumberFormat="1" applyFont="1" applyFill="1" applyBorder="1" applyAlignment="1" applyProtection="1">
      <alignment horizontal="center"/>
      <protection locked="0"/>
    </xf>
    <xf numFmtId="168" fontId="14" fillId="6" borderId="3" xfId="3" applyNumberFormat="1" applyFont="1" applyFill="1" applyBorder="1" applyProtection="1">
      <protection locked="0"/>
    </xf>
    <xf numFmtId="5" fontId="6" fillId="6" borderId="3" xfId="3" applyNumberFormat="1" applyFont="1" applyFill="1" applyBorder="1" applyProtection="1">
      <protection locked="0"/>
    </xf>
    <xf numFmtId="0" fontId="6" fillId="2" borderId="3" xfId="3" applyNumberFormat="1" applyFont="1" applyFill="1" applyBorder="1" applyAlignment="1" applyProtection="1">
      <alignment horizontal="center"/>
      <protection locked="0"/>
    </xf>
    <xf numFmtId="0" fontId="5" fillId="6" borderId="2" xfId="0" applyFont="1" applyFill="1" applyBorder="1" applyAlignment="1" applyProtection="1">
      <alignment horizontal="right"/>
      <protection locked="0"/>
    </xf>
    <xf numFmtId="0" fontId="5" fillId="7" borderId="2" xfId="0" applyFont="1" applyFill="1" applyBorder="1" applyAlignment="1" applyProtection="1">
      <alignment horizontal="center"/>
      <protection locked="0"/>
    </xf>
    <xf numFmtId="168" fontId="5" fillId="0" borderId="0" xfId="0" applyNumberFormat="1" applyFont="1" applyProtection="1">
      <protection locked="0"/>
    </xf>
    <xf numFmtId="168" fontId="5" fillId="0" borderId="0" xfId="0" applyNumberFormat="1" applyFont="1" applyAlignment="1" applyProtection="1">
      <alignment horizontal="center"/>
      <protection locked="0"/>
    </xf>
    <xf numFmtId="168" fontId="14" fillId="6" borderId="6" xfId="0" applyNumberFormat="1" applyFont="1" applyFill="1" applyBorder="1" applyProtection="1">
      <protection locked="0"/>
    </xf>
    <xf numFmtId="44" fontId="5" fillId="0" borderId="0" xfId="3" applyFont="1" applyAlignment="1" applyProtection="1">
      <alignment horizontal="center"/>
      <protection locked="0"/>
    </xf>
    <xf numFmtId="44" fontId="5" fillId="0" borderId="0" xfId="3" applyFont="1" applyProtection="1">
      <protection locked="0"/>
    </xf>
    <xf numFmtId="165" fontId="5" fillId="0" borderId="0" xfId="0" applyNumberFormat="1" applyFont="1" applyAlignment="1" applyProtection="1">
      <alignment horizontal="center"/>
      <protection locked="0"/>
    </xf>
    <xf numFmtId="0" fontId="6" fillId="2" borderId="0" xfId="0" applyFont="1" applyFill="1" applyProtection="1">
      <protection locked="0"/>
    </xf>
    <xf numFmtId="165" fontId="5" fillId="0" borderId="0" xfId="0" applyNumberFormat="1" applyFont="1" applyProtection="1">
      <protection locked="0"/>
    </xf>
    <xf numFmtId="0" fontId="12" fillId="4" borderId="3" xfId="0" applyFont="1" applyFill="1" applyBorder="1" applyAlignment="1">
      <alignment horizontal="center"/>
    </xf>
    <xf numFmtId="5" fontId="6" fillId="6" borderId="3" xfId="3" applyNumberFormat="1" applyFont="1" applyFill="1" applyBorder="1" applyProtection="1"/>
    <xf numFmtId="168" fontId="14" fillId="6" borderId="3" xfId="3" applyNumberFormat="1" applyFont="1" applyFill="1" applyBorder="1" applyProtection="1"/>
    <xf numFmtId="168" fontId="5" fillId="6" borderId="2" xfId="3" applyNumberFormat="1" applyFont="1" applyFill="1" applyBorder="1" applyAlignment="1" applyProtection="1">
      <alignment horizontal="right"/>
    </xf>
    <xf numFmtId="168" fontId="5" fillId="6" borderId="2" xfId="3" applyNumberFormat="1" applyFont="1" applyFill="1" applyBorder="1" applyProtection="1"/>
    <xf numFmtId="5" fontId="5" fillId="6" borderId="2" xfId="3" applyNumberFormat="1" applyFont="1" applyFill="1" applyBorder="1" applyProtection="1"/>
    <xf numFmtId="164" fontId="14" fillId="6" borderId="3" xfId="3" applyNumberFormat="1" applyFont="1" applyFill="1" applyBorder="1" applyProtection="1"/>
    <xf numFmtId="0" fontId="11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25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165" fontId="6" fillId="2" borderId="3" xfId="0" applyNumberFormat="1" applyFont="1" applyFill="1" applyBorder="1" applyProtection="1">
      <protection locked="0"/>
    </xf>
    <xf numFmtId="165" fontId="6" fillId="2" borderId="3" xfId="5" applyNumberFormat="1" applyFont="1" applyFill="1" applyBorder="1" applyProtection="1">
      <protection locked="0"/>
    </xf>
    <xf numFmtId="44" fontId="6" fillId="0" borderId="0" xfId="3" applyFont="1" applyFill="1" applyBorder="1" applyProtection="1">
      <protection locked="0"/>
    </xf>
    <xf numFmtId="165" fontId="6" fillId="2" borderId="2" xfId="0" applyNumberFormat="1" applyFont="1" applyFill="1" applyBorder="1" applyProtection="1">
      <protection locked="0"/>
    </xf>
    <xf numFmtId="165" fontId="6" fillId="2" borderId="2" xfId="5" applyNumberFormat="1" applyFont="1" applyFill="1" applyBorder="1" applyProtection="1"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12" fillId="3" borderId="3" xfId="0" applyFont="1" applyFill="1" applyBorder="1" applyAlignment="1" applyProtection="1">
      <alignment horizontal="center" vertical="center" wrapText="1"/>
      <protection locked="0"/>
    </xf>
    <xf numFmtId="44" fontId="6" fillId="0" borderId="0" xfId="3" applyFont="1" applyFill="1" applyProtection="1">
      <protection locked="0"/>
    </xf>
    <xf numFmtId="168" fontId="6" fillId="2" borderId="3" xfId="3" applyNumberFormat="1" applyFont="1" applyFill="1" applyBorder="1" applyProtection="1">
      <protection locked="0"/>
    </xf>
    <xf numFmtId="164" fontId="14" fillId="6" borderId="3" xfId="3" applyNumberFormat="1" applyFont="1" applyFill="1" applyBorder="1" applyAlignment="1" applyProtection="1">
      <alignment horizontal="right"/>
      <protection locked="0"/>
    </xf>
    <xf numFmtId="168" fontId="14" fillId="6" borderId="3" xfId="3" applyNumberFormat="1" applyFont="1" applyFill="1" applyBorder="1" applyAlignment="1" applyProtection="1">
      <protection locked="0"/>
    </xf>
    <xf numFmtId="170" fontId="6" fillId="2" borderId="3" xfId="0" applyNumberFormat="1" applyFont="1" applyFill="1" applyBorder="1" applyAlignment="1" applyProtection="1">
      <alignment horizontal="center"/>
      <protection locked="0"/>
    </xf>
    <xf numFmtId="165" fontId="6" fillId="0" borderId="0" xfId="0" applyNumberFormat="1" applyFont="1" applyAlignment="1" applyProtection="1">
      <alignment horizontal="right"/>
      <protection locked="0"/>
    </xf>
    <xf numFmtId="9" fontId="6" fillId="2" borderId="4" xfId="1" applyFont="1" applyFill="1" applyBorder="1" applyProtection="1"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/>
      <protection locked="0"/>
    </xf>
    <xf numFmtId="0" fontId="12" fillId="5" borderId="3" xfId="0" applyFont="1" applyFill="1" applyBorder="1" applyAlignment="1" applyProtection="1">
      <alignment horizontal="center" wrapText="1"/>
      <protection locked="0"/>
    </xf>
    <xf numFmtId="165" fontId="6" fillId="2" borderId="3" xfId="4" applyNumberFormat="1" applyFont="1" applyFill="1" applyBorder="1" applyAlignment="1" applyProtection="1">
      <alignment horizontal="left"/>
      <protection locked="0"/>
    </xf>
    <xf numFmtId="165" fontId="6" fillId="2" borderId="3" xfId="4" applyNumberFormat="1" applyFont="1" applyFill="1" applyBorder="1" applyAlignment="1" applyProtection="1">
      <alignment horizontal="right"/>
      <protection locked="0"/>
    </xf>
    <xf numFmtId="165" fontId="6" fillId="2" borderId="3" xfId="0" applyNumberFormat="1" applyFont="1" applyFill="1" applyBorder="1" applyAlignment="1" applyProtection="1">
      <alignment horizontal="right"/>
      <protection locked="0"/>
    </xf>
    <xf numFmtId="165" fontId="6" fillId="2" borderId="3" xfId="0" applyNumberFormat="1" applyFont="1" applyFill="1" applyBorder="1" applyAlignment="1" applyProtection="1">
      <alignment horizontal="left"/>
      <protection locked="0"/>
    </xf>
    <xf numFmtId="166" fontId="6" fillId="0" borderId="0" xfId="4" applyNumberFormat="1" applyFont="1" applyBorder="1" applyAlignment="1" applyProtection="1">
      <alignment horizontal="left"/>
      <protection locked="0"/>
    </xf>
    <xf numFmtId="0" fontId="12" fillId="3" borderId="3" xfId="0" applyFont="1" applyFill="1" applyBorder="1" applyAlignment="1">
      <alignment horizontal="center" wrapText="1"/>
    </xf>
    <xf numFmtId="168" fontId="6" fillId="0" borderId="0" xfId="0" applyNumberFormat="1" applyFont="1" applyAlignment="1" applyProtection="1">
      <alignment horizontal="center"/>
      <protection locked="0"/>
    </xf>
    <xf numFmtId="165" fontId="6" fillId="0" borderId="0" xfId="0" applyNumberFormat="1" applyFont="1" applyAlignment="1" applyProtection="1">
      <alignment horizontal="center"/>
      <protection locked="0"/>
    </xf>
    <xf numFmtId="168" fontId="6" fillId="0" borderId="0" xfId="0" applyNumberFormat="1" applyFont="1" applyProtection="1">
      <protection locked="0"/>
    </xf>
    <xf numFmtId="0" fontId="18" fillId="0" borderId="0" xfId="0" applyFont="1" applyProtection="1">
      <protection locked="0"/>
    </xf>
    <xf numFmtId="168" fontId="18" fillId="0" borderId="0" xfId="0" applyNumberFormat="1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165" fontId="18" fillId="0" borderId="0" xfId="0" applyNumberFormat="1" applyFont="1" applyAlignment="1" applyProtection="1">
      <alignment horizontal="center"/>
      <protection locked="0"/>
    </xf>
    <xf numFmtId="168" fontId="18" fillId="0" borderId="0" xfId="0" applyNumberFormat="1" applyFont="1" applyProtection="1">
      <protection locked="0"/>
    </xf>
    <xf numFmtId="0" fontId="26" fillId="0" borderId="0" xfId="0" applyFont="1" applyProtection="1">
      <protection locked="0"/>
    </xf>
    <xf numFmtId="168" fontId="26" fillId="0" borderId="0" xfId="0" applyNumberFormat="1" applyFont="1" applyAlignment="1" applyProtection="1">
      <alignment horizontal="center"/>
      <protection locked="0"/>
    </xf>
    <xf numFmtId="0" fontId="5" fillId="5" borderId="0" xfId="0" applyFont="1" applyFill="1" applyProtection="1">
      <protection locked="0"/>
    </xf>
    <xf numFmtId="9" fontId="5" fillId="2" borderId="2" xfId="1" applyFont="1" applyFill="1" applyBorder="1" applyAlignment="1" applyProtection="1">
      <alignment horizontal="center" vertical="center" wrapText="1"/>
      <protection locked="0"/>
    </xf>
    <xf numFmtId="168" fontId="6" fillId="5" borderId="3" xfId="0" applyNumberFormat="1" applyFont="1" applyFill="1" applyBorder="1" applyProtection="1">
      <protection locked="0"/>
    </xf>
    <xf numFmtId="166" fontId="6" fillId="5" borderId="22" xfId="0" applyNumberFormat="1" applyFont="1" applyFill="1" applyBorder="1" applyProtection="1">
      <protection locked="0"/>
    </xf>
    <xf numFmtId="166" fontId="6" fillId="2" borderId="5" xfId="0" applyNumberFormat="1" applyFont="1" applyFill="1" applyBorder="1" applyProtection="1">
      <protection locked="0"/>
    </xf>
    <xf numFmtId="166" fontId="6" fillId="0" borderId="0" xfId="0" applyNumberFormat="1" applyFont="1" applyProtection="1">
      <protection locked="0"/>
    </xf>
    <xf numFmtId="7" fontId="6" fillId="2" borderId="20" xfId="0" applyNumberFormat="1" applyFont="1" applyFill="1" applyBorder="1" applyProtection="1">
      <protection locked="0"/>
    </xf>
    <xf numFmtId="165" fontId="6" fillId="2" borderId="11" xfId="0" applyNumberFormat="1" applyFont="1" applyFill="1" applyBorder="1" applyProtection="1">
      <protection locked="0"/>
    </xf>
    <xf numFmtId="166" fontId="6" fillId="5" borderId="20" xfId="4" applyNumberFormat="1" applyFont="1" applyFill="1" applyBorder="1" applyProtection="1">
      <protection locked="0"/>
    </xf>
    <xf numFmtId="166" fontId="6" fillId="5" borderId="14" xfId="4" applyNumberFormat="1" applyFont="1" applyFill="1" applyBorder="1" applyProtection="1">
      <protection locked="0"/>
    </xf>
    <xf numFmtId="165" fontId="6" fillId="2" borderId="22" xfId="0" applyNumberFormat="1" applyFont="1" applyFill="1" applyBorder="1" applyProtection="1">
      <protection locked="0"/>
    </xf>
    <xf numFmtId="165" fontId="6" fillId="2" borderId="5" xfId="0" applyNumberFormat="1" applyFont="1" applyFill="1" applyBorder="1" applyProtection="1">
      <protection locked="0"/>
    </xf>
    <xf numFmtId="166" fontId="6" fillId="5" borderId="21" xfId="0" applyNumberFormat="1" applyFont="1" applyFill="1" applyBorder="1" applyProtection="1">
      <protection locked="0"/>
    </xf>
    <xf numFmtId="166" fontId="6" fillId="2" borderId="7" xfId="0" applyNumberFormat="1" applyFont="1" applyFill="1" applyBorder="1" applyProtection="1">
      <protection locked="0"/>
    </xf>
    <xf numFmtId="165" fontId="6" fillId="2" borderId="21" xfId="0" applyNumberFormat="1" applyFont="1" applyFill="1" applyBorder="1" applyProtection="1">
      <protection locked="0"/>
    </xf>
    <xf numFmtId="165" fontId="6" fillId="2" borderId="7" xfId="0" applyNumberFormat="1" applyFont="1" applyFill="1" applyBorder="1" applyProtection="1">
      <protection locked="0"/>
    </xf>
    <xf numFmtId="166" fontId="5" fillId="0" borderId="0" xfId="0" applyNumberFormat="1" applyFont="1" applyProtection="1">
      <protection locked="0"/>
    </xf>
    <xf numFmtId="168" fontId="7" fillId="0" borderId="0" xfId="0" applyNumberFormat="1" applyFont="1" applyProtection="1">
      <protection locked="0"/>
    </xf>
    <xf numFmtId="166" fontId="6" fillId="0" borderId="0" xfId="4" applyNumberFormat="1" applyFont="1" applyProtection="1">
      <protection locked="0"/>
    </xf>
    <xf numFmtId="168" fontId="6" fillId="0" borderId="0" xfId="3" applyNumberFormat="1" applyFont="1" applyProtection="1">
      <protection locked="0"/>
    </xf>
    <xf numFmtId="0" fontId="6" fillId="0" borderId="0" xfId="0" applyFont="1" applyAlignment="1" applyProtection="1">
      <alignment horizontal="right"/>
      <protection locked="0"/>
    </xf>
    <xf numFmtId="9" fontId="16" fillId="5" borderId="3" xfId="1" applyFont="1" applyFill="1" applyBorder="1" applyProtection="1">
      <protection locked="0"/>
    </xf>
    <xf numFmtId="165" fontId="5" fillId="0" borderId="15" xfId="3" applyNumberFormat="1" applyFont="1" applyBorder="1" applyAlignment="1" applyProtection="1">
      <alignment horizontal="center" vertical="center" wrapText="1"/>
      <protection locked="0"/>
    </xf>
    <xf numFmtId="44" fontId="6" fillId="0" borderId="0" xfId="3" applyFont="1" applyProtection="1">
      <protection locked="0"/>
    </xf>
    <xf numFmtId="166" fontId="6" fillId="2" borderId="3" xfId="4" applyNumberFormat="1" applyFont="1" applyFill="1" applyBorder="1" applyProtection="1">
      <protection locked="0"/>
    </xf>
    <xf numFmtId="0" fontId="12" fillId="3" borderId="26" xfId="0" applyFont="1" applyFill="1" applyBorder="1" applyAlignment="1" applyProtection="1">
      <alignment horizontal="center" vertical="center"/>
      <protection locked="0"/>
    </xf>
    <xf numFmtId="0" fontId="12" fillId="3" borderId="8" xfId="0" applyFont="1" applyFill="1" applyBorder="1" applyAlignment="1" applyProtection="1">
      <alignment horizontal="center" vertical="center"/>
      <protection locked="0"/>
    </xf>
    <xf numFmtId="168" fontId="6" fillId="6" borderId="8" xfId="0" applyNumberFormat="1" applyFont="1" applyFill="1" applyBorder="1" applyProtection="1">
      <protection locked="0"/>
    </xf>
    <xf numFmtId="168" fontId="6" fillId="2" borderId="8" xfId="0" applyNumberFormat="1" applyFont="1" applyFill="1" applyBorder="1" applyProtection="1">
      <protection locked="0"/>
    </xf>
    <xf numFmtId="0" fontId="6" fillId="2" borderId="12" xfId="0" applyFont="1" applyFill="1" applyBorder="1" applyProtection="1">
      <protection locked="0"/>
    </xf>
    <xf numFmtId="168" fontId="6" fillId="2" borderId="9" xfId="0" applyNumberFormat="1" applyFont="1" applyFill="1" applyBorder="1" applyProtection="1">
      <protection locked="0"/>
    </xf>
    <xf numFmtId="168" fontId="6" fillId="0" borderId="8" xfId="0" applyNumberFormat="1" applyFont="1" applyBorder="1" applyProtection="1">
      <protection locked="0"/>
    </xf>
    <xf numFmtId="167" fontId="6" fillId="0" borderId="5" xfId="1" applyNumberFormat="1" applyFont="1" applyFill="1" applyBorder="1" applyProtection="1">
      <protection locked="0"/>
    </xf>
    <xf numFmtId="6" fontId="5" fillId="0" borderId="0" xfId="0" applyNumberFormat="1" applyFont="1" applyProtection="1">
      <protection locked="0"/>
    </xf>
    <xf numFmtId="9" fontId="6" fillId="0" borderId="0" xfId="1" applyFont="1" applyBorder="1" applyProtection="1">
      <protection locked="0"/>
    </xf>
    <xf numFmtId="0" fontId="12" fillId="3" borderId="8" xfId="0" applyFont="1" applyFill="1" applyBorder="1" applyAlignment="1">
      <alignment horizontal="center" vertical="center"/>
    </xf>
    <xf numFmtId="167" fontId="6" fillId="6" borderId="5" xfId="1" applyNumberFormat="1" applyFont="1" applyFill="1" applyBorder="1" applyProtection="1"/>
    <xf numFmtId="167" fontId="6" fillId="6" borderId="7" xfId="1" applyNumberFormat="1" applyFont="1" applyFill="1" applyBorder="1" applyProtection="1"/>
    <xf numFmtId="168" fontId="5" fillId="6" borderId="8" xfId="0" applyNumberFormat="1" applyFont="1" applyFill="1" applyBorder="1"/>
    <xf numFmtId="167" fontId="5" fillId="6" borderId="5" xfId="1" applyNumberFormat="1" applyFont="1" applyFill="1" applyBorder="1" applyProtection="1"/>
    <xf numFmtId="168" fontId="6" fillId="6" borderId="8" xfId="0" applyNumberFormat="1" applyFont="1" applyFill="1" applyBorder="1"/>
    <xf numFmtId="168" fontId="6" fillId="6" borderId="9" xfId="0" applyNumberFormat="1" applyFont="1" applyFill="1" applyBorder="1"/>
    <xf numFmtId="0" fontId="6" fillId="1" borderId="0" xfId="0" applyFont="1" applyFill="1" applyProtection="1">
      <protection locked="0"/>
    </xf>
    <xf numFmtId="0" fontId="6" fillId="1" borderId="0" xfId="0" applyFont="1" applyFill="1" applyAlignment="1" applyProtection="1">
      <alignment horizontal="right"/>
      <protection locked="0"/>
    </xf>
    <xf numFmtId="166" fontId="6" fillId="9" borderId="3" xfId="4" applyNumberFormat="1" applyFont="1" applyFill="1" applyBorder="1" applyProtection="1">
      <protection locked="0"/>
    </xf>
    <xf numFmtId="0" fontId="5" fillId="1" borderId="0" xfId="0" applyFont="1" applyFill="1" applyProtection="1">
      <protection locked="0"/>
    </xf>
    <xf numFmtId="165" fontId="6" fillId="9" borderId="3" xfId="0" applyNumberFormat="1" applyFont="1" applyFill="1" applyBorder="1" applyProtection="1">
      <protection locked="0"/>
    </xf>
    <xf numFmtId="9" fontId="6" fillId="9" borderId="3" xfId="1" applyFont="1" applyFill="1" applyBorder="1" applyProtection="1">
      <protection locked="0"/>
    </xf>
    <xf numFmtId="0" fontId="34" fillId="0" borderId="0" xfId="0" applyFont="1" applyProtection="1">
      <protection locked="0"/>
    </xf>
    <xf numFmtId="0" fontId="35" fillId="0" borderId="0" xfId="0" applyFont="1" applyProtection="1">
      <protection locked="0"/>
    </xf>
    <xf numFmtId="0" fontId="12" fillId="3" borderId="14" xfId="0" applyFont="1" applyFill="1" applyBorder="1" applyAlignment="1">
      <alignment horizontal="center"/>
    </xf>
    <xf numFmtId="0" fontId="12" fillId="3" borderId="10" xfId="0" applyFont="1" applyFill="1" applyBorder="1" applyAlignment="1" applyProtection="1">
      <alignment horizontal="center" vertical="center"/>
      <protection locked="0"/>
    </xf>
    <xf numFmtId="0" fontId="12" fillId="3" borderId="3" xfId="0" applyFont="1" applyFill="1" applyBorder="1" applyAlignment="1" applyProtection="1">
      <alignment horizontal="center"/>
      <protection locked="0"/>
    </xf>
    <xf numFmtId="0" fontId="12" fillId="4" borderId="10" xfId="0" applyFont="1" applyFill="1" applyBorder="1" applyAlignment="1" applyProtection="1">
      <alignment horizontal="center" vertical="center" wrapText="1"/>
      <protection locked="0"/>
    </xf>
    <xf numFmtId="0" fontId="12" fillId="3" borderId="2" xfId="0" applyFont="1" applyFill="1" applyBorder="1" applyAlignment="1" applyProtection="1">
      <alignment horizontal="center" vertical="center"/>
      <protection locked="0"/>
    </xf>
    <xf numFmtId="169" fontId="5" fillId="6" borderId="4" xfId="0" applyNumberFormat="1" applyFont="1" applyFill="1" applyBorder="1" applyAlignment="1">
      <alignment horizontal="left"/>
    </xf>
    <xf numFmtId="0" fontId="12" fillId="3" borderId="10" xfId="0" applyFont="1" applyFill="1" applyBorder="1" applyAlignment="1" applyProtection="1">
      <alignment horizontal="center" vertical="center" wrapText="1"/>
      <protection locked="0"/>
    </xf>
    <xf numFmtId="168" fontId="12" fillId="4" borderId="10" xfId="0" applyNumberFormat="1" applyFont="1" applyFill="1" applyBorder="1" applyAlignment="1" applyProtection="1">
      <alignment horizontal="center" vertical="center" wrapText="1"/>
      <protection locked="0"/>
    </xf>
    <xf numFmtId="0" fontId="12" fillId="4" borderId="10" xfId="0" applyFont="1" applyFill="1" applyBorder="1" applyAlignment="1" applyProtection="1">
      <alignment horizontal="center" vertical="center"/>
      <protection locked="0"/>
    </xf>
    <xf numFmtId="0" fontId="37" fillId="0" borderId="0" xfId="0" applyFont="1" applyProtection="1">
      <protection locked="0"/>
    </xf>
    <xf numFmtId="0" fontId="13" fillId="0" borderId="0" xfId="0" applyFont="1" applyAlignment="1" applyProtection="1">
      <alignment horizontal="center" vertical="center"/>
      <protection locked="0"/>
    </xf>
    <xf numFmtId="168" fontId="5" fillId="6" borderId="26" xfId="0" applyNumberFormat="1" applyFont="1" applyFill="1" applyBorder="1"/>
    <xf numFmtId="0" fontId="6" fillId="2" borderId="13" xfId="0" applyFont="1" applyFill="1" applyBorder="1" applyAlignment="1" applyProtection="1">
      <alignment horizontal="left"/>
      <protection locked="0"/>
    </xf>
    <xf numFmtId="0" fontId="6" fillId="2" borderId="6" xfId="0" applyFont="1" applyFill="1" applyBorder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left"/>
      <protection locked="0"/>
    </xf>
    <xf numFmtId="0" fontId="6" fillId="0" borderId="12" xfId="0" applyFont="1" applyBorder="1" applyAlignment="1" applyProtection="1">
      <alignment horizontal="left"/>
      <protection locked="0"/>
    </xf>
    <xf numFmtId="0" fontId="6" fillId="0" borderId="6" xfId="0" applyFont="1" applyBorder="1" applyAlignment="1" applyProtection="1">
      <alignment horizontal="left"/>
      <protection locked="0"/>
    </xf>
    <xf numFmtId="0" fontId="6" fillId="0" borderId="3" xfId="0" applyFont="1" applyBorder="1" applyAlignment="1" applyProtection="1">
      <alignment horizontal="left"/>
      <protection locked="0"/>
    </xf>
    <xf numFmtId="0" fontId="6" fillId="5" borderId="12" xfId="0" applyFont="1" applyFill="1" applyBorder="1" applyAlignment="1" applyProtection="1">
      <alignment horizontal="left"/>
      <protection locked="0"/>
    </xf>
    <xf numFmtId="0" fontId="6" fillId="5" borderId="13" xfId="0" applyFont="1" applyFill="1" applyBorder="1" applyAlignment="1" applyProtection="1">
      <alignment horizontal="left"/>
      <protection locked="0"/>
    </xf>
    <xf numFmtId="0" fontId="6" fillId="5" borderId="6" xfId="0" applyFont="1" applyFill="1" applyBorder="1" applyAlignment="1" applyProtection="1">
      <alignment horizontal="left"/>
      <protection locked="0"/>
    </xf>
    <xf numFmtId="171" fontId="5" fillId="6" borderId="2" xfId="4" applyNumberFormat="1" applyFont="1" applyFill="1" applyBorder="1" applyProtection="1"/>
    <xf numFmtId="171" fontId="6" fillId="2" borderId="25" xfId="4" applyNumberFormat="1" applyFont="1" applyFill="1" applyBorder="1" applyAlignment="1" applyProtection="1">
      <alignment horizontal="center"/>
      <protection locked="0"/>
    </xf>
    <xf numFmtId="166" fontId="5" fillId="6" borderId="21" xfId="4" applyNumberFormat="1" applyFont="1" applyFill="1" applyBorder="1" applyProtection="1"/>
    <xf numFmtId="166" fontId="5" fillId="6" borderId="7" xfId="4" applyNumberFormat="1" applyFont="1" applyFill="1" applyBorder="1" applyProtection="1"/>
    <xf numFmtId="166" fontId="6" fillId="5" borderId="19" xfId="0" applyNumberFormat="1" applyFont="1" applyFill="1" applyBorder="1" applyProtection="1">
      <protection locked="0"/>
    </xf>
    <xf numFmtId="166" fontId="6" fillId="2" borderId="6" xfId="0" applyNumberFormat="1" applyFont="1" applyFill="1" applyBorder="1" applyProtection="1">
      <protection locked="0"/>
    </xf>
    <xf numFmtId="168" fontId="6" fillId="6" borderId="3" xfId="3" applyNumberFormat="1" applyFont="1" applyFill="1" applyBorder="1" applyProtection="1"/>
    <xf numFmtId="7" fontId="6" fillId="2" borderId="19" xfId="0" applyNumberFormat="1" applyFont="1" applyFill="1" applyBorder="1" applyProtection="1">
      <protection locked="0"/>
    </xf>
    <xf numFmtId="165" fontId="6" fillId="2" borderId="6" xfId="0" applyNumberFormat="1" applyFont="1" applyFill="1" applyBorder="1" applyProtection="1">
      <protection locked="0"/>
    </xf>
    <xf numFmtId="166" fontId="6" fillId="5" borderId="19" xfId="4" applyNumberFormat="1" applyFont="1" applyFill="1" applyBorder="1" applyProtection="1">
      <protection locked="0"/>
    </xf>
    <xf numFmtId="166" fontId="6" fillId="5" borderId="6" xfId="4" applyNumberFormat="1" applyFont="1" applyFill="1" applyBorder="1" applyProtection="1">
      <protection locked="0"/>
    </xf>
    <xf numFmtId="166" fontId="6" fillId="5" borderId="19" xfId="0" applyNumberFormat="1" applyFont="1" applyFill="1" applyBorder="1"/>
    <xf numFmtId="166" fontId="6" fillId="6" borderId="19" xfId="4" applyNumberFormat="1" applyFont="1" applyFill="1" applyBorder="1" applyProtection="1"/>
    <xf numFmtId="167" fontId="16" fillId="5" borderId="3" xfId="1" applyNumberFormat="1" applyFont="1" applyFill="1" applyBorder="1" applyProtection="1">
      <protection locked="0"/>
    </xf>
    <xf numFmtId="0" fontId="8" fillId="0" borderId="0" xfId="0" applyFont="1" applyProtection="1">
      <protection locked="0"/>
    </xf>
    <xf numFmtId="0" fontId="6" fillId="0" borderId="5" xfId="0" applyFont="1" applyBorder="1" applyAlignment="1" applyProtection="1">
      <alignment horizontal="left"/>
      <protection locked="0"/>
    </xf>
    <xf numFmtId="0" fontId="13" fillId="0" borderId="0" xfId="0" applyFont="1" applyProtection="1">
      <protection locked="0"/>
    </xf>
    <xf numFmtId="168" fontId="5" fillId="0" borderId="9" xfId="0" applyNumberFormat="1" applyFont="1" applyBorder="1" applyProtection="1">
      <protection locked="0"/>
    </xf>
    <xf numFmtId="167" fontId="6" fillId="0" borderId="7" xfId="1" applyNumberFormat="1" applyFont="1" applyFill="1" applyBorder="1" applyProtection="1">
      <protection locked="0"/>
    </xf>
    <xf numFmtId="0" fontId="12" fillId="3" borderId="44" xfId="0" applyFont="1" applyFill="1" applyBorder="1" applyAlignment="1" applyProtection="1">
      <alignment horizontal="center" vertical="center" wrapText="1"/>
      <protection locked="0"/>
    </xf>
    <xf numFmtId="0" fontId="12" fillId="3" borderId="45" xfId="0" applyFont="1" applyFill="1" applyBorder="1" applyAlignment="1" applyProtection="1">
      <alignment horizontal="center" vertical="center" wrapText="1"/>
      <protection locked="0"/>
    </xf>
    <xf numFmtId="3" fontId="6" fillId="0" borderId="3" xfId="0" applyNumberFormat="1" applyFont="1" applyBorder="1" applyProtection="1">
      <protection locked="0"/>
    </xf>
    <xf numFmtId="165" fontId="6" fillId="2" borderId="47" xfId="0" applyNumberFormat="1" applyFont="1" applyFill="1" applyBorder="1" applyProtection="1">
      <protection locked="0"/>
    </xf>
    <xf numFmtId="0" fontId="6" fillId="0" borderId="48" xfId="0" applyFont="1" applyBorder="1" applyAlignment="1" applyProtection="1">
      <alignment horizontal="left"/>
      <protection locked="0"/>
    </xf>
    <xf numFmtId="0" fontId="6" fillId="0" borderId="49" xfId="0" applyFont="1" applyBorder="1" applyAlignment="1" applyProtection="1">
      <alignment horizontal="left"/>
      <protection locked="0"/>
    </xf>
    <xf numFmtId="0" fontId="6" fillId="0" borderId="50" xfId="0" applyFont="1" applyBorder="1" applyAlignment="1" applyProtection="1">
      <alignment horizontal="left"/>
      <protection locked="0"/>
    </xf>
    <xf numFmtId="3" fontId="6" fillId="0" borderId="51" xfId="0" applyNumberFormat="1" applyFont="1" applyBorder="1" applyProtection="1">
      <protection locked="0"/>
    </xf>
    <xf numFmtId="165" fontId="6" fillId="2" borderId="52" xfId="0" applyNumberFormat="1" applyFont="1" applyFill="1" applyBorder="1" applyProtection="1">
      <protection locked="0"/>
    </xf>
    <xf numFmtId="3" fontId="6" fillId="0" borderId="44" xfId="0" applyNumberFormat="1" applyFont="1" applyBorder="1" applyProtection="1">
      <protection locked="0"/>
    </xf>
    <xf numFmtId="165" fontId="6" fillId="2" borderId="45" xfId="0" applyNumberFormat="1" applyFont="1" applyFill="1" applyBorder="1" applyProtection="1">
      <protection locked="0"/>
    </xf>
    <xf numFmtId="0" fontId="6" fillId="0" borderId="4" xfId="0" applyFont="1" applyBorder="1" applyProtection="1">
      <protection locked="0"/>
    </xf>
    <xf numFmtId="0" fontId="6" fillId="0" borderId="1" xfId="0" applyFont="1" applyBorder="1" applyProtection="1">
      <protection locked="0"/>
    </xf>
    <xf numFmtId="168" fontId="6" fillId="5" borderId="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17" fillId="0" borderId="0" xfId="0" applyFont="1" applyAlignment="1">
      <alignment vertical="center"/>
    </xf>
    <xf numFmtId="42" fontId="17" fillId="0" borderId="0" xfId="5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39" fillId="0" borderId="0" xfId="0" applyFont="1" applyProtection="1">
      <protection locked="0"/>
    </xf>
    <xf numFmtId="168" fontId="6" fillId="6" borderId="5" xfId="3" applyNumberFormat="1" applyFont="1" applyFill="1" applyBorder="1" applyProtection="1"/>
    <xf numFmtId="166" fontId="6" fillId="6" borderId="1" xfId="0" applyNumberFormat="1" applyFont="1" applyFill="1" applyBorder="1" applyProtection="1">
      <protection locked="0"/>
    </xf>
    <xf numFmtId="166" fontId="6" fillId="6" borderId="2" xfId="0" applyNumberFormat="1" applyFont="1" applyFill="1" applyBorder="1" applyProtection="1">
      <protection locked="0"/>
    </xf>
    <xf numFmtId="168" fontId="6" fillId="6" borderId="3" xfId="0" applyNumberFormat="1" applyFont="1" applyFill="1" applyBorder="1" applyAlignment="1">
      <alignment horizontal="center"/>
    </xf>
    <xf numFmtId="167" fontId="6" fillId="0" borderId="0" xfId="1" applyNumberFormat="1" applyFont="1" applyProtection="1">
      <protection locked="0"/>
    </xf>
    <xf numFmtId="1" fontId="6" fillId="0" borderId="0" xfId="0" applyNumberFormat="1" applyFont="1" applyProtection="1">
      <protection locked="0"/>
    </xf>
    <xf numFmtId="0" fontId="40" fillId="0" borderId="0" xfId="0" applyFont="1" applyAlignment="1" applyProtection="1">
      <alignment horizontal="left"/>
      <protection locked="0"/>
    </xf>
    <xf numFmtId="0" fontId="41" fillId="0" borderId="0" xfId="0" applyFont="1" applyProtection="1">
      <protection locked="0"/>
    </xf>
    <xf numFmtId="0" fontId="42" fillId="0" borderId="0" xfId="0" applyFont="1" applyProtection="1">
      <protection locked="0"/>
    </xf>
    <xf numFmtId="0" fontId="5" fillId="2" borderId="4" xfId="0" applyFont="1" applyFill="1" applyBorder="1" applyAlignment="1">
      <alignment horizontal="left"/>
    </xf>
    <xf numFmtId="0" fontId="29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6" fillId="0" borderId="8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5" xfId="0" applyFont="1" applyBorder="1" applyAlignment="1">
      <alignment horizontal="left"/>
    </xf>
    <xf numFmtId="0" fontId="6" fillId="0" borderId="9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wrapText="1"/>
    </xf>
    <xf numFmtId="0" fontId="12" fillId="3" borderId="26" xfId="0" applyFont="1" applyFill="1" applyBorder="1" applyAlignment="1">
      <alignment horizontal="center"/>
    </xf>
    <xf numFmtId="0" fontId="12" fillId="3" borderId="14" xfId="0" applyFont="1" applyFill="1" applyBorder="1" applyAlignment="1">
      <alignment horizontal="center"/>
    </xf>
    <xf numFmtId="169" fontId="5" fillId="6" borderId="4" xfId="0" applyNumberFormat="1" applyFont="1" applyFill="1" applyBorder="1" applyAlignment="1">
      <alignment horizontal="left"/>
    </xf>
    <xf numFmtId="0" fontId="12" fillId="3" borderId="10" xfId="0" applyFont="1" applyFill="1" applyBorder="1" applyAlignment="1" applyProtection="1">
      <alignment horizontal="center" vertical="center"/>
      <protection locked="0"/>
    </xf>
    <xf numFmtId="0" fontId="12" fillId="3" borderId="1" xfId="0" applyFont="1" applyFill="1" applyBorder="1" applyAlignment="1" applyProtection="1">
      <alignment horizontal="center" vertical="center"/>
      <protection locked="0"/>
    </xf>
    <xf numFmtId="0" fontId="12" fillId="3" borderId="13" xfId="0" applyFont="1" applyFill="1" applyBorder="1" applyAlignment="1" applyProtection="1">
      <alignment horizontal="center" vertical="center"/>
      <protection locked="0"/>
    </xf>
    <xf numFmtId="0" fontId="12" fillId="3" borderId="12" xfId="0" applyFont="1" applyFill="1" applyBorder="1" applyAlignment="1" applyProtection="1">
      <alignment horizontal="center" vertical="center"/>
      <protection locked="0"/>
    </xf>
    <xf numFmtId="0" fontId="12" fillId="3" borderId="34" xfId="0" applyFont="1" applyFill="1" applyBorder="1" applyAlignment="1" applyProtection="1">
      <alignment horizontal="center" vertical="center"/>
      <protection locked="0"/>
    </xf>
    <xf numFmtId="0" fontId="12" fillId="3" borderId="6" xfId="0" applyFont="1" applyFill="1" applyBorder="1" applyAlignment="1" applyProtection="1">
      <alignment horizontal="center" vertical="center"/>
      <protection locked="0"/>
    </xf>
    <xf numFmtId="0" fontId="6" fillId="2" borderId="13" xfId="0" applyFont="1" applyFill="1" applyBorder="1" applyAlignment="1" applyProtection="1">
      <alignment horizontal="right"/>
      <protection locked="0"/>
    </xf>
    <xf numFmtId="0" fontId="6" fillId="2" borderId="6" xfId="0" applyFont="1" applyFill="1" applyBorder="1" applyAlignment="1" applyProtection="1">
      <alignment horizontal="right"/>
      <protection locked="0"/>
    </xf>
    <xf numFmtId="0" fontId="12" fillId="3" borderId="0" xfId="0" applyFont="1" applyFill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left"/>
      <protection locked="0"/>
    </xf>
    <xf numFmtId="0" fontId="6" fillId="0" borderId="12" xfId="0" applyFont="1" applyBorder="1" applyAlignment="1" applyProtection="1">
      <alignment horizontal="left"/>
      <protection locked="0"/>
    </xf>
    <xf numFmtId="0" fontId="6" fillId="0" borderId="6" xfId="0" applyFont="1" applyBorder="1" applyAlignment="1" applyProtection="1">
      <alignment horizontal="left"/>
      <protection locked="0"/>
    </xf>
    <xf numFmtId="0" fontId="12" fillId="3" borderId="3" xfId="0" applyFont="1" applyFill="1" applyBorder="1" applyAlignment="1" applyProtection="1">
      <alignment horizontal="center" vertical="center"/>
      <protection locked="0"/>
    </xf>
    <xf numFmtId="0" fontId="6" fillId="2" borderId="13" xfId="0" applyFont="1" applyFill="1" applyBorder="1" applyAlignment="1" applyProtection="1">
      <alignment horizontal="left"/>
      <protection locked="0"/>
    </xf>
    <xf numFmtId="0" fontId="6" fillId="2" borderId="12" xfId="0" applyFont="1" applyFill="1" applyBorder="1" applyAlignment="1" applyProtection="1">
      <alignment horizontal="left"/>
      <protection locked="0"/>
    </xf>
    <xf numFmtId="0" fontId="6" fillId="2" borderId="6" xfId="0" applyFont="1" applyFill="1" applyBorder="1" applyAlignment="1" applyProtection="1">
      <alignment horizontal="left"/>
      <protection locked="0"/>
    </xf>
    <xf numFmtId="0" fontId="6" fillId="2" borderId="13" xfId="0" applyFont="1" applyFill="1" applyBorder="1" applyAlignment="1" applyProtection="1">
      <alignment horizontal="center"/>
      <protection locked="0"/>
    </xf>
    <xf numFmtId="0" fontId="6" fillId="2" borderId="6" xfId="0" applyFont="1" applyFill="1" applyBorder="1" applyAlignment="1" applyProtection="1">
      <alignment horizontal="center"/>
      <protection locked="0"/>
    </xf>
    <xf numFmtId="0" fontId="12" fillId="3" borderId="3" xfId="0" applyFont="1" applyFill="1" applyBorder="1" applyAlignment="1" applyProtection="1">
      <alignment horizontal="center" vertical="center" wrapText="1"/>
      <protection locked="0"/>
    </xf>
    <xf numFmtId="0" fontId="5" fillId="6" borderId="13" xfId="0" applyFont="1" applyFill="1" applyBorder="1" applyAlignment="1" applyProtection="1">
      <alignment horizontal="right"/>
      <protection locked="0"/>
    </xf>
    <xf numFmtId="0" fontId="5" fillId="6" borderId="12" xfId="0" applyFont="1" applyFill="1" applyBorder="1" applyAlignment="1" applyProtection="1">
      <alignment horizontal="right"/>
      <protection locked="0"/>
    </xf>
    <xf numFmtId="0" fontId="5" fillId="6" borderId="6" xfId="0" applyFont="1" applyFill="1" applyBorder="1" applyAlignment="1" applyProtection="1">
      <alignment horizontal="right"/>
      <protection locked="0"/>
    </xf>
    <xf numFmtId="169" fontId="5" fillId="6" borderId="4" xfId="0" applyNumberFormat="1" applyFont="1" applyFill="1" applyBorder="1" applyAlignment="1">
      <alignment horizontal="center"/>
    </xf>
    <xf numFmtId="0" fontId="12" fillId="3" borderId="26" xfId="0" applyFont="1" applyFill="1" applyBorder="1" applyAlignment="1" applyProtection="1">
      <alignment horizontal="center" vertical="center"/>
      <protection locked="0"/>
    </xf>
    <xf numFmtId="0" fontId="12" fillId="3" borderId="14" xfId="0" applyFont="1" applyFill="1" applyBorder="1" applyAlignment="1" applyProtection="1">
      <alignment horizontal="center" vertical="center"/>
      <protection locked="0"/>
    </xf>
    <xf numFmtId="0" fontId="12" fillId="3" borderId="11" xfId="0" applyFont="1" applyFill="1" applyBorder="1" applyAlignment="1" applyProtection="1">
      <alignment horizontal="center" vertical="center"/>
      <protection locked="0"/>
    </xf>
    <xf numFmtId="0" fontId="12" fillId="3" borderId="9" xfId="0" applyFont="1" applyFill="1" applyBorder="1" applyAlignment="1" applyProtection="1">
      <alignment horizontal="center" vertical="center"/>
      <protection locked="0"/>
    </xf>
    <xf numFmtId="0" fontId="12" fillId="3" borderId="4" xfId="0" applyFont="1" applyFill="1" applyBorder="1" applyAlignment="1" applyProtection="1">
      <alignment horizontal="center" vertical="center"/>
      <protection locked="0"/>
    </xf>
    <xf numFmtId="0" fontId="12" fillId="3" borderId="7" xfId="0" applyFont="1" applyFill="1" applyBorder="1" applyAlignment="1" applyProtection="1">
      <alignment horizontal="center" vertical="center"/>
      <protection locked="0"/>
    </xf>
    <xf numFmtId="0" fontId="12" fillId="3" borderId="2" xfId="0" applyFont="1" applyFill="1" applyBorder="1" applyAlignment="1" applyProtection="1">
      <alignment horizontal="center" vertical="center"/>
      <protection locked="0"/>
    </xf>
    <xf numFmtId="0" fontId="12" fillId="3" borderId="10" xfId="0" applyFont="1" applyFill="1" applyBorder="1" applyAlignment="1" applyProtection="1">
      <alignment horizontal="center" vertical="center" wrapText="1"/>
      <protection locked="0"/>
    </xf>
    <xf numFmtId="0" fontId="12" fillId="3" borderId="2" xfId="0" applyFont="1" applyFill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/>
      <protection locked="0"/>
    </xf>
    <xf numFmtId="0" fontId="6" fillId="0" borderId="7" xfId="0" applyFont="1" applyBorder="1" applyAlignment="1" applyProtection="1">
      <alignment horizontal="left"/>
      <protection locked="0"/>
    </xf>
    <xf numFmtId="0" fontId="6" fillId="0" borderId="8" xfId="0" applyFont="1" applyBorder="1" applyAlignment="1" applyProtection="1">
      <alignment horizontal="left"/>
      <protection locked="0"/>
    </xf>
    <xf numFmtId="0" fontId="6" fillId="0" borderId="5" xfId="0" applyFont="1" applyBorder="1" applyAlignment="1" applyProtection="1">
      <alignment horizontal="left"/>
      <protection locked="0"/>
    </xf>
    <xf numFmtId="0" fontId="12" fillId="3" borderId="3" xfId="0" applyFont="1" applyFill="1" applyBorder="1" applyAlignment="1" applyProtection="1">
      <alignment horizontal="center" wrapText="1"/>
      <protection locked="0"/>
    </xf>
    <xf numFmtId="0" fontId="6" fillId="0" borderId="53" xfId="0" applyFont="1" applyBorder="1" applyAlignment="1" applyProtection="1">
      <alignment horizontal="left"/>
      <protection locked="0"/>
    </xf>
    <xf numFmtId="0" fontId="6" fillId="0" borderId="54" xfId="0" applyFont="1" applyBorder="1" applyAlignment="1" applyProtection="1">
      <alignment horizontal="left"/>
      <protection locked="0"/>
    </xf>
    <xf numFmtId="0" fontId="12" fillId="3" borderId="43" xfId="0" applyFont="1" applyFill="1" applyBorder="1" applyAlignment="1" applyProtection="1">
      <alignment horizontal="center" vertical="center"/>
      <protection locked="0"/>
    </xf>
    <xf numFmtId="0" fontId="12" fillId="3" borderId="44" xfId="0" applyFont="1" applyFill="1" applyBorder="1" applyAlignment="1" applyProtection="1">
      <alignment horizontal="center" vertical="center"/>
      <protection locked="0"/>
    </xf>
    <xf numFmtId="0" fontId="6" fillId="0" borderId="46" xfId="0" applyFont="1" applyBorder="1" applyAlignment="1" applyProtection="1">
      <alignment horizontal="left"/>
      <protection locked="0"/>
    </xf>
    <xf numFmtId="0" fontId="6" fillId="0" borderId="10" xfId="0" applyFont="1" applyBorder="1" applyAlignment="1" applyProtection="1">
      <alignment horizontal="left"/>
      <protection locked="0"/>
    </xf>
    <xf numFmtId="169" fontId="5" fillId="5" borderId="4" xfId="0" applyNumberFormat="1" applyFont="1" applyFill="1" applyBorder="1" applyAlignment="1" applyProtection="1">
      <alignment horizontal="left"/>
      <protection locked="0"/>
    </xf>
    <xf numFmtId="165" fontId="12" fillId="3" borderId="13" xfId="0" applyNumberFormat="1" applyFont="1" applyFill="1" applyBorder="1" applyAlignment="1" applyProtection="1">
      <alignment horizontal="center" wrapText="1"/>
      <protection locked="0"/>
    </xf>
    <xf numFmtId="165" fontId="12" fillId="3" borderId="12" xfId="0" applyNumberFormat="1" applyFont="1" applyFill="1" applyBorder="1" applyAlignment="1" applyProtection="1">
      <alignment horizontal="center" wrapText="1"/>
      <protection locked="0"/>
    </xf>
    <xf numFmtId="165" fontId="12" fillId="3" borderId="6" xfId="0" applyNumberFormat="1" applyFont="1" applyFill="1" applyBorder="1" applyAlignment="1" applyProtection="1">
      <alignment horizontal="center" wrapText="1"/>
      <protection locked="0"/>
    </xf>
    <xf numFmtId="169" fontId="38" fillId="5" borderId="4" xfId="0" applyNumberFormat="1" applyFont="1" applyFill="1" applyBorder="1" applyAlignment="1" applyProtection="1">
      <alignment horizontal="left"/>
      <protection locked="0"/>
    </xf>
    <xf numFmtId="169" fontId="6" fillId="6" borderId="3" xfId="0" applyNumberFormat="1" applyFont="1" applyFill="1" applyBorder="1" applyAlignment="1">
      <alignment horizontal="left"/>
    </xf>
    <xf numFmtId="0" fontId="6" fillId="5" borderId="13" xfId="0" applyFont="1" applyFill="1" applyBorder="1" applyAlignment="1" applyProtection="1">
      <alignment horizontal="left"/>
      <protection locked="0"/>
    </xf>
    <xf numFmtId="0" fontId="6" fillId="5" borderId="12" xfId="0" applyFont="1" applyFill="1" applyBorder="1" applyAlignment="1" applyProtection="1">
      <alignment horizontal="left"/>
      <protection locked="0"/>
    </xf>
    <xf numFmtId="0" fontId="6" fillId="5" borderId="6" xfId="0" applyFont="1" applyFill="1" applyBorder="1" applyAlignment="1" applyProtection="1">
      <alignment horizontal="left"/>
      <protection locked="0"/>
    </xf>
    <xf numFmtId="0" fontId="12" fillId="4" borderId="20" xfId="0" applyFont="1" applyFill="1" applyBorder="1" applyAlignment="1" applyProtection="1">
      <alignment horizontal="center" vertical="center"/>
      <protection locked="0"/>
    </xf>
    <xf numFmtId="0" fontId="12" fillId="4" borderId="21" xfId="0" applyFont="1" applyFill="1" applyBorder="1" applyAlignment="1" applyProtection="1">
      <alignment horizontal="center" vertical="center"/>
      <protection locked="0"/>
    </xf>
    <xf numFmtId="0" fontId="12" fillId="4" borderId="11" xfId="0" applyFont="1" applyFill="1" applyBorder="1" applyAlignment="1" applyProtection="1">
      <alignment horizontal="center" vertical="center"/>
      <protection locked="0"/>
    </xf>
    <xf numFmtId="0" fontId="12" fillId="4" borderId="7" xfId="0" applyFont="1" applyFill="1" applyBorder="1" applyAlignment="1" applyProtection="1">
      <alignment horizontal="center" vertical="center"/>
      <protection locked="0"/>
    </xf>
    <xf numFmtId="165" fontId="12" fillId="4" borderId="31" xfId="3" applyNumberFormat="1" applyFont="1" applyFill="1" applyBorder="1" applyAlignment="1" applyProtection="1">
      <alignment horizontal="center" vertical="center"/>
      <protection locked="0"/>
    </xf>
    <xf numFmtId="165" fontId="12" fillId="4" borderId="30" xfId="3" applyNumberFormat="1" applyFont="1" applyFill="1" applyBorder="1" applyAlignment="1" applyProtection="1">
      <alignment horizontal="center" vertical="center"/>
      <protection locked="0"/>
    </xf>
    <xf numFmtId="168" fontId="12" fillId="4" borderId="10" xfId="0" applyNumberFormat="1" applyFont="1" applyFill="1" applyBorder="1" applyAlignment="1" applyProtection="1">
      <alignment horizontal="center" vertical="center" wrapText="1"/>
      <protection locked="0"/>
    </xf>
    <xf numFmtId="168" fontId="12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12" fillId="3" borderId="1" xfId="0" applyFont="1" applyFill="1" applyBorder="1" applyAlignment="1" applyProtection="1">
      <alignment horizontal="center" vertical="center" wrapText="1"/>
      <protection locked="0"/>
    </xf>
    <xf numFmtId="0" fontId="12" fillId="3" borderId="8" xfId="0" applyFont="1" applyFill="1" applyBorder="1" applyAlignment="1" applyProtection="1">
      <alignment horizontal="center" vertical="center" wrapText="1"/>
      <protection locked="0"/>
    </xf>
    <xf numFmtId="0" fontId="12" fillId="3" borderId="9" xfId="0" applyFont="1" applyFill="1" applyBorder="1" applyAlignment="1" applyProtection="1">
      <alignment horizontal="center" vertical="center" wrapText="1"/>
      <protection locked="0"/>
    </xf>
    <xf numFmtId="165" fontId="12" fillId="4" borderId="11" xfId="3" applyNumberFormat="1" applyFont="1" applyFill="1" applyBorder="1" applyAlignment="1" applyProtection="1">
      <alignment horizontal="center" vertical="center"/>
      <protection locked="0"/>
    </xf>
    <xf numFmtId="165" fontId="12" fillId="4" borderId="7" xfId="3" applyNumberFormat="1" applyFont="1" applyFill="1" applyBorder="1" applyAlignment="1" applyProtection="1">
      <alignment horizontal="center" vertical="center"/>
      <protection locked="0"/>
    </xf>
    <xf numFmtId="0" fontId="12" fillId="4" borderId="10" xfId="0" applyFont="1" applyFill="1" applyBorder="1" applyAlignment="1" applyProtection="1">
      <alignment horizontal="center" vertical="center"/>
      <protection locked="0"/>
    </xf>
    <xf numFmtId="0" fontId="12" fillId="4" borderId="2" xfId="0" applyFont="1" applyFill="1" applyBorder="1" applyAlignment="1" applyProtection="1">
      <alignment horizontal="center" vertical="center"/>
      <protection locked="0"/>
    </xf>
    <xf numFmtId="44" fontId="12" fillId="4" borderId="14" xfId="3" applyFont="1" applyFill="1" applyBorder="1" applyAlignment="1" applyProtection="1">
      <alignment horizontal="center" vertical="center"/>
      <protection locked="0"/>
    </xf>
    <xf numFmtId="44" fontId="12" fillId="4" borderId="4" xfId="3" applyFont="1" applyFill="1" applyBorder="1" applyAlignment="1" applyProtection="1">
      <alignment horizontal="center" vertical="center"/>
      <protection locked="0"/>
    </xf>
    <xf numFmtId="0" fontId="12" fillId="3" borderId="13" xfId="0" applyFont="1" applyFill="1" applyBorder="1" applyAlignment="1" applyProtection="1">
      <alignment horizontal="center" vertical="top"/>
      <protection locked="0"/>
    </xf>
    <xf numFmtId="0" fontId="12" fillId="3" borderId="6" xfId="0" applyFont="1" applyFill="1" applyBorder="1" applyAlignment="1" applyProtection="1">
      <alignment horizontal="center" vertical="top"/>
      <protection locked="0"/>
    </xf>
    <xf numFmtId="0" fontId="12" fillId="4" borderId="17" xfId="0" applyFont="1" applyFill="1" applyBorder="1" applyAlignment="1" applyProtection="1">
      <alignment horizontal="center" vertical="center"/>
      <protection locked="0"/>
    </xf>
    <xf numFmtId="0" fontId="12" fillId="4" borderId="18" xfId="0" applyFont="1" applyFill="1" applyBorder="1" applyAlignment="1" applyProtection="1">
      <alignment horizontal="center" vertical="center"/>
      <protection locked="0"/>
    </xf>
    <xf numFmtId="0" fontId="12" fillId="4" borderId="32" xfId="0" applyFont="1" applyFill="1" applyBorder="1" applyAlignment="1" applyProtection="1">
      <alignment horizontal="center" vertical="center"/>
      <protection locked="0"/>
    </xf>
    <xf numFmtId="0" fontId="12" fillId="4" borderId="33" xfId="0" applyFont="1" applyFill="1" applyBorder="1" applyAlignment="1" applyProtection="1">
      <alignment horizontal="center" vertical="center"/>
      <protection locked="0"/>
    </xf>
    <xf numFmtId="0" fontId="12" fillId="4" borderId="31" xfId="0" applyFont="1" applyFill="1" applyBorder="1" applyAlignment="1" applyProtection="1">
      <alignment horizontal="center" vertical="center"/>
      <protection locked="0"/>
    </xf>
    <xf numFmtId="0" fontId="12" fillId="4" borderId="30" xfId="0" applyFont="1" applyFill="1" applyBorder="1" applyAlignment="1" applyProtection="1">
      <alignment horizontal="center" vertical="center"/>
      <protection locked="0"/>
    </xf>
    <xf numFmtId="165" fontId="12" fillId="4" borderId="20" xfId="0" applyNumberFormat="1" applyFont="1" applyFill="1" applyBorder="1" applyAlignment="1" applyProtection="1">
      <alignment horizontal="center" vertical="center"/>
      <protection locked="0"/>
    </xf>
    <xf numFmtId="165" fontId="12" fillId="4" borderId="21" xfId="0" applyNumberFormat="1" applyFont="1" applyFill="1" applyBorder="1" applyAlignment="1" applyProtection="1">
      <alignment horizontal="center" vertical="center"/>
      <protection locked="0"/>
    </xf>
    <xf numFmtId="166" fontId="12" fillId="3" borderId="13" xfId="0" applyNumberFormat="1" applyFont="1" applyFill="1" applyBorder="1" applyAlignment="1" applyProtection="1">
      <alignment horizontal="center"/>
      <protection locked="0"/>
    </xf>
    <xf numFmtId="166" fontId="12" fillId="3" borderId="6" xfId="0" applyNumberFormat="1" applyFont="1" applyFill="1" applyBorder="1" applyAlignment="1" applyProtection="1">
      <alignment horizontal="center"/>
      <protection locked="0"/>
    </xf>
    <xf numFmtId="168" fontId="12" fillId="3" borderId="13" xfId="0" applyNumberFormat="1" applyFont="1" applyFill="1" applyBorder="1" applyAlignment="1" applyProtection="1">
      <alignment horizontal="center" vertical="top" wrapText="1"/>
      <protection locked="0"/>
    </xf>
    <xf numFmtId="168" fontId="12" fillId="3" borderId="12" xfId="0" applyNumberFormat="1" applyFont="1" applyFill="1" applyBorder="1" applyAlignment="1" applyProtection="1">
      <alignment horizontal="center" vertical="top" wrapText="1"/>
      <protection locked="0"/>
    </xf>
    <xf numFmtId="168" fontId="12" fillId="3" borderId="6" xfId="0" applyNumberFormat="1" applyFont="1" applyFill="1" applyBorder="1" applyAlignment="1" applyProtection="1">
      <alignment horizontal="center" vertical="top" wrapText="1"/>
      <protection locked="0"/>
    </xf>
    <xf numFmtId="168" fontId="12" fillId="3" borderId="10" xfId="0" applyNumberFormat="1" applyFont="1" applyFill="1" applyBorder="1" applyAlignment="1" applyProtection="1">
      <alignment horizontal="center" vertical="center" wrapText="1"/>
      <protection locked="0"/>
    </xf>
    <xf numFmtId="168" fontId="12" fillId="3" borderId="1" xfId="0" applyNumberFormat="1" applyFont="1" applyFill="1" applyBorder="1" applyAlignment="1" applyProtection="1">
      <alignment horizontal="center" vertical="center" wrapText="1"/>
      <protection locked="0"/>
    </xf>
    <xf numFmtId="168" fontId="12" fillId="3" borderId="2" xfId="0" applyNumberFormat="1" applyFont="1" applyFill="1" applyBorder="1" applyAlignment="1" applyProtection="1">
      <alignment horizontal="center" vertical="center" wrapText="1"/>
      <protection locked="0"/>
    </xf>
    <xf numFmtId="165" fontId="12" fillId="3" borderId="13" xfId="0" applyNumberFormat="1" applyFont="1" applyFill="1" applyBorder="1" applyAlignment="1" applyProtection="1">
      <alignment horizontal="center"/>
      <protection locked="0"/>
    </xf>
    <xf numFmtId="165" fontId="12" fillId="3" borderId="6" xfId="0" applyNumberFormat="1" applyFont="1" applyFill="1" applyBorder="1" applyAlignment="1" applyProtection="1">
      <alignment horizontal="center"/>
      <protection locked="0"/>
    </xf>
    <xf numFmtId="165" fontId="12" fillId="3" borderId="3" xfId="0" applyNumberFormat="1" applyFont="1" applyFill="1" applyBorder="1" applyAlignment="1" applyProtection="1">
      <alignment horizontal="center"/>
      <protection locked="0"/>
    </xf>
    <xf numFmtId="166" fontId="12" fillId="3" borderId="3" xfId="0" applyNumberFormat="1" applyFont="1" applyFill="1" applyBorder="1" applyAlignment="1" applyProtection="1">
      <alignment horizontal="center"/>
      <protection locked="0"/>
    </xf>
    <xf numFmtId="0" fontId="12" fillId="3" borderId="5" xfId="0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horizontal="left"/>
      <protection locked="0"/>
    </xf>
    <xf numFmtId="0" fontId="5" fillId="2" borderId="12" xfId="0" applyFont="1" applyFill="1" applyBorder="1" applyAlignment="1" applyProtection="1">
      <alignment horizontal="left"/>
      <protection locked="0"/>
    </xf>
    <xf numFmtId="0" fontId="6" fillId="2" borderId="12" xfId="0" quotePrefix="1" applyFont="1" applyFill="1" applyBorder="1" applyAlignment="1" applyProtection="1">
      <alignment horizontal="left"/>
      <protection locked="0"/>
    </xf>
    <xf numFmtId="0" fontId="6" fillId="2" borderId="4" xfId="0" quotePrefix="1" applyFont="1" applyFill="1" applyBorder="1" applyAlignment="1" applyProtection="1">
      <alignment horizontal="left"/>
      <protection locked="0"/>
    </xf>
    <xf numFmtId="0" fontId="20" fillId="0" borderId="0" xfId="0" applyFont="1" applyAlignment="1" applyProtection="1">
      <alignment horizontal="left" wrapText="1"/>
      <protection locked="0"/>
    </xf>
    <xf numFmtId="0" fontId="34" fillId="0" borderId="0" xfId="0" applyFont="1" applyAlignment="1" applyProtection="1">
      <alignment horizontal="left" wrapText="1"/>
      <protection locked="0"/>
    </xf>
  </cellXfs>
  <cellStyles count="6">
    <cellStyle name="Comma" xfId="4" builtinId="3"/>
    <cellStyle name="Currency" xfId="3" builtinId="4"/>
    <cellStyle name="Currency 2" xfId="5" xr:uid="{2DFB9161-2D22-4798-B7FB-31AB06665FED}"/>
    <cellStyle name="Normal" xfId="0" builtinId="0"/>
    <cellStyle name="Normal 2" xfId="2" xr:uid="{00000000-0005-0000-0000-000003000000}"/>
    <cellStyle name="Percent" xfId="1" builtinId="5"/>
  </cellStyles>
  <dxfs count="0"/>
  <tableStyles count="0" defaultTableStyle="TableStyleMedium9" defaultPivotStyle="PivotStyleLight16"/>
  <colors>
    <mruColors>
      <color rgb="FFFFFF99"/>
      <color rgb="FF003D4C"/>
      <color rgb="FF776E64"/>
      <color rgb="FFBCBCBC"/>
      <color rgb="FF33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F27F0-310E-47FE-853F-F52DDB5AD562}">
  <sheetPr>
    <tabColor rgb="FFC00000"/>
  </sheetPr>
  <dimension ref="A1:V20"/>
  <sheetViews>
    <sheetView showGridLines="0" workbookViewId="0">
      <selection activeCell="G25" sqref="G25"/>
    </sheetView>
  </sheetViews>
  <sheetFormatPr defaultColWidth="9.28515625" defaultRowHeight="13.5" x14ac:dyDescent="0.25"/>
  <cols>
    <col min="1" max="1" width="2.7109375" style="2" customWidth="1"/>
    <col min="2" max="3" width="9.28515625" style="2" customWidth="1"/>
    <col min="4" max="7" width="9.28515625" style="2"/>
    <col min="8" max="8" width="11.28515625" style="2" customWidth="1"/>
    <col min="9" max="11" width="9.28515625" style="2"/>
    <col min="12" max="12" width="14.42578125" style="2" customWidth="1"/>
    <col min="13" max="16384" width="9.28515625" style="2"/>
  </cols>
  <sheetData>
    <row r="1" spans="1:22" x14ac:dyDescent="0.25">
      <c r="A1" s="1" t="str">
        <f>Commissions!A1</f>
        <v>ATTACHMENT 5 - SUPPLIER FINANCIAL PROPOSAL</v>
      </c>
    </row>
    <row r="2" spans="1:22" x14ac:dyDescent="0.25">
      <c r="A2" s="1" t="s">
        <v>0</v>
      </c>
    </row>
    <row r="3" spans="1:22" x14ac:dyDescent="0.25">
      <c r="A3" s="292"/>
      <c r="B3" s="292"/>
      <c r="C3" s="292"/>
      <c r="D3" s="292"/>
      <c r="E3" s="10" t="s">
        <v>1</v>
      </c>
    </row>
    <row r="4" spans="1:22" x14ac:dyDescent="0.25">
      <c r="A4" s="25" t="s">
        <v>2</v>
      </c>
    </row>
    <row r="6" spans="1:22" ht="16.5" customHeight="1" x14ac:dyDescent="0.3">
      <c r="A6" s="40">
        <v>1</v>
      </c>
      <c r="B6" s="294" t="s">
        <v>3</v>
      </c>
      <c r="C6" s="294"/>
      <c r="D6" s="294"/>
      <c r="E6" s="294"/>
      <c r="F6" s="294"/>
      <c r="G6" s="294"/>
      <c r="H6" s="294"/>
      <c r="I6" s="294"/>
      <c r="J6" s="294"/>
      <c r="K6" s="294"/>
      <c r="L6" s="294"/>
      <c r="M6" s="294"/>
      <c r="N6" s="294"/>
      <c r="O6" s="294"/>
      <c r="P6" s="294"/>
      <c r="Q6" s="294"/>
      <c r="R6" s="294"/>
      <c r="S6" s="41"/>
      <c r="T6" s="41"/>
      <c r="U6" s="41"/>
      <c r="V6" s="41"/>
    </row>
    <row r="7" spans="1:22" ht="16.5" customHeight="1" x14ac:dyDescent="0.3">
      <c r="A7" s="40">
        <v>2</v>
      </c>
      <c r="B7" s="294" t="s">
        <v>4</v>
      </c>
      <c r="C7" s="294"/>
      <c r="D7" s="294"/>
      <c r="E7" s="294"/>
      <c r="F7" s="294"/>
      <c r="G7" s="294"/>
      <c r="H7" s="294"/>
      <c r="I7" s="294"/>
      <c r="J7" s="294"/>
      <c r="K7" s="294"/>
      <c r="L7" s="294"/>
      <c r="M7" s="294"/>
      <c r="N7" s="294"/>
      <c r="O7" s="294"/>
      <c r="P7" s="294"/>
      <c r="Q7" s="294"/>
      <c r="R7" s="294"/>
      <c r="S7" s="41"/>
      <c r="T7" s="41"/>
      <c r="U7" s="41"/>
      <c r="V7" s="41"/>
    </row>
    <row r="8" spans="1:22" ht="16.5" customHeight="1" x14ac:dyDescent="0.3">
      <c r="A8" s="40">
        <v>3</v>
      </c>
      <c r="B8" s="294" t="s">
        <v>5</v>
      </c>
      <c r="C8" s="294"/>
      <c r="D8" s="294"/>
      <c r="E8" s="294"/>
      <c r="F8" s="294"/>
      <c r="G8" s="294"/>
      <c r="H8" s="294"/>
      <c r="I8" s="294"/>
      <c r="J8" s="294"/>
      <c r="K8" s="294"/>
      <c r="L8" s="294"/>
      <c r="M8" s="294"/>
      <c r="N8" s="294"/>
      <c r="O8" s="294"/>
      <c r="P8" s="294"/>
      <c r="Q8" s="294"/>
      <c r="R8" s="294"/>
      <c r="S8" s="294"/>
      <c r="T8" s="294"/>
      <c r="U8" s="294"/>
      <c r="V8" s="294"/>
    </row>
    <row r="9" spans="1:22" ht="16.5" customHeight="1" x14ac:dyDescent="0.3">
      <c r="A9" s="40">
        <v>4</v>
      </c>
      <c r="B9" s="294" t="s">
        <v>6</v>
      </c>
      <c r="C9" s="294"/>
      <c r="D9" s="294"/>
      <c r="E9" s="294"/>
      <c r="F9" s="294"/>
      <c r="G9" s="294"/>
      <c r="H9" s="294"/>
      <c r="I9" s="294"/>
      <c r="J9" s="294"/>
      <c r="K9" s="294"/>
      <c r="L9" s="294"/>
      <c r="M9" s="294"/>
      <c r="N9" s="294"/>
      <c r="O9" s="294"/>
      <c r="P9" s="294"/>
      <c r="Q9" s="294"/>
      <c r="R9" s="294"/>
      <c r="S9" s="41"/>
      <c r="T9" s="41"/>
      <c r="U9" s="41"/>
      <c r="V9" s="41"/>
    </row>
    <row r="10" spans="1:22" ht="16.5" customHeight="1" x14ac:dyDescent="0.3">
      <c r="A10" s="40">
        <v>5</v>
      </c>
      <c r="B10" s="294" t="s">
        <v>7</v>
      </c>
      <c r="C10" s="294"/>
      <c r="D10" s="294"/>
      <c r="E10" s="294"/>
      <c r="F10" s="294"/>
      <c r="G10" s="294"/>
      <c r="H10" s="294"/>
      <c r="I10" s="294"/>
      <c r="J10" s="294"/>
      <c r="K10" s="294"/>
      <c r="L10" s="294"/>
      <c r="M10" s="41"/>
      <c r="N10" s="41"/>
      <c r="O10" s="41"/>
      <c r="P10" s="41"/>
      <c r="Q10" s="41"/>
      <c r="R10" s="41"/>
      <c r="S10" s="41"/>
      <c r="T10" s="41"/>
      <c r="U10" s="41"/>
      <c r="V10" s="41"/>
    </row>
    <row r="11" spans="1:22" ht="16.5" x14ac:dyDescent="0.3">
      <c r="A11" s="41"/>
      <c r="B11" s="41"/>
      <c r="C11" s="41"/>
      <c r="D11" s="41"/>
      <c r="E11" s="41"/>
      <c r="F11" s="41"/>
      <c r="G11" s="41"/>
      <c r="H11" s="41"/>
      <c r="I11" s="41"/>
      <c r="M11" s="41"/>
      <c r="N11" s="41"/>
      <c r="O11" s="41"/>
      <c r="P11" s="41"/>
      <c r="Q11" s="41"/>
      <c r="R11" s="41"/>
      <c r="S11" s="41"/>
      <c r="T11" s="41"/>
      <c r="U11" s="41"/>
      <c r="V11" s="41"/>
    </row>
    <row r="12" spans="1:22" ht="16.5" x14ac:dyDescent="0.3">
      <c r="A12" s="41"/>
      <c r="B12" s="41"/>
      <c r="C12" s="41"/>
      <c r="D12" s="41"/>
      <c r="E12" s="41"/>
      <c r="F12" s="41"/>
      <c r="G12" s="41"/>
      <c r="H12" s="41"/>
      <c r="I12" s="41"/>
      <c r="J12" s="42"/>
      <c r="K12" s="43"/>
      <c r="L12" s="44"/>
      <c r="M12" s="41"/>
      <c r="N12" s="41"/>
      <c r="O12" s="41"/>
      <c r="P12" s="41"/>
      <c r="Q12" s="41"/>
      <c r="R12" s="41"/>
      <c r="S12" s="41"/>
      <c r="T12" s="41"/>
      <c r="U12" s="41"/>
      <c r="V12" s="41"/>
    </row>
    <row r="13" spans="1:22" ht="16.5" x14ac:dyDescent="0.3">
      <c r="A13" s="41"/>
      <c r="B13" s="41"/>
      <c r="C13" s="41"/>
      <c r="D13" s="41"/>
      <c r="E13" s="41"/>
      <c r="F13" s="41"/>
      <c r="G13" s="41"/>
      <c r="H13" s="41"/>
      <c r="I13" s="41"/>
      <c r="J13" s="45"/>
      <c r="K13" s="46"/>
      <c r="L13" s="47"/>
      <c r="M13" s="41"/>
      <c r="N13" s="41"/>
      <c r="O13" s="41"/>
      <c r="P13" s="41"/>
      <c r="Q13" s="41"/>
      <c r="R13" s="41"/>
      <c r="S13" s="41"/>
      <c r="T13" s="41"/>
      <c r="U13" s="41"/>
      <c r="V13" s="41"/>
    </row>
    <row r="14" spans="1:22" ht="16.5" x14ac:dyDescent="0.3">
      <c r="A14" s="41"/>
      <c r="B14" s="41"/>
      <c r="C14" s="41"/>
      <c r="D14" s="41"/>
      <c r="E14" s="41"/>
      <c r="F14" s="41"/>
      <c r="G14" s="41"/>
      <c r="H14" s="41"/>
      <c r="I14" s="41"/>
      <c r="J14" s="45"/>
      <c r="K14" s="46"/>
      <c r="L14" s="47"/>
      <c r="M14" s="41"/>
      <c r="N14" s="41"/>
      <c r="O14" s="41"/>
      <c r="P14" s="41"/>
      <c r="Q14" s="41"/>
      <c r="R14" s="41"/>
      <c r="S14" s="41"/>
      <c r="T14" s="41"/>
      <c r="U14" s="41"/>
      <c r="V14" s="41"/>
    </row>
    <row r="15" spans="1:22" ht="16.5" x14ac:dyDescent="0.3">
      <c r="A15" s="41"/>
      <c r="B15" s="41"/>
      <c r="C15" s="41"/>
      <c r="D15" s="41"/>
      <c r="E15" s="41"/>
      <c r="F15" s="41"/>
      <c r="G15" s="41"/>
      <c r="H15" s="41"/>
      <c r="I15" s="41"/>
      <c r="J15" s="45"/>
      <c r="K15" s="46"/>
      <c r="L15" s="47"/>
      <c r="M15" s="41"/>
      <c r="N15" s="41"/>
      <c r="O15" s="41"/>
      <c r="P15" s="41"/>
      <c r="Q15" s="41"/>
      <c r="R15" s="41"/>
      <c r="S15" s="41"/>
      <c r="T15" s="41"/>
      <c r="U15" s="41"/>
      <c r="V15" s="41"/>
    </row>
    <row r="16" spans="1:22" ht="16.5" x14ac:dyDescent="0.3">
      <c r="A16" s="41"/>
      <c r="B16" s="41"/>
      <c r="C16" s="41"/>
      <c r="D16" s="41"/>
      <c r="E16" s="41"/>
      <c r="F16" s="41"/>
      <c r="G16" s="41"/>
      <c r="H16" s="41"/>
      <c r="I16" s="41"/>
      <c r="J16" s="45"/>
      <c r="K16" s="46"/>
      <c r="L16" s="47"/>
      <c r="M16" s="41"/>
      <c r="N16" s="41"/>
      <c r="O16" s="41"/>
      <c r="P16" s="41"/>
      <c r="Q16" s="41"/>
      <c r="R16" s="41"/>
      <c r="S16" s="41"/>
      <c r="T16" s="41"/>
      <c r="U16" s="41"/>
      <c r="V16" s="41"/>
    </row>
    <row r="17" spans="1:22" ht="16.5" x14ac:dyDescent="0.3">
      <c r="A17" s="41"/>
      <c r="B17" s="41"/>
      <c r="C17" s="41"/>
      <c r="D17" s="41"/>
      <c r="E17" s="41"/>
      <c r="F17" s="41"/>
      <c r="G17" s="41"/>
      <c r="H17" s="41"/>
      <c r="I17" s="41"/>
      <c r="J17" s="45"/>
      <c r="K17" s="46"/>
      <c r="L17" s="47"/>
      <c r="M17" s="41"/>
      <c r="N17" s="41"/>
      <c r="O17" s="41"/>
      <c r="P17" s="41"/>
      <c r="Q17" s="41"/>
      <c r="R17" s="41"/>
      <c r="S17" s="41"/>
      <c r="T17" s="41"/>
      <c r="U17" s="41"/>
      <c r="V17" s="41"/>
    </row>
    <row r="18" spans="1:22" ht="16.5" x14ac:dyDescent="0.3">
      <c r="A18" s="41"/>
      <c r="B18" s="41"/>
      <c r="C18" s="41"/>
      <c r="D18" s="41"/>
      <c r="E18" s="41"/>
      <c r="F18" s="41"/>
      <c r="G18" s="41"/>
      <c r="H18" s="41"/>
      <c r="J18" s="45"/>
      <c r="K18" s="46"/>
      <c r="L18" s="47"/>
      <c r="N18" s="41"/>
      <c r="O18" s="41"/>
      <c r="P18" s="41"/>
      <c r="Q18" s="41"/>
      <c r="R18" s="41"/>
      <c r="S18" s="41"/>
      <c r="T18" s="41"/>
      <c r="U18" s="41"/>
      <c r="V18" s="41"/>
    </row>
    <row r="19" spans="1:22" ht="16.5" x14ac:dyDescent="0.3">
      <c r="A19" s="41"/>
      <c r="B19" s="41"/>
      <c r="C19" s="41"/>
      <c r="D19" s="41"/>
      <c r="E19" s="41"/>
      <c r="F19" s="41"/>
      <c r="G19" s="41"/>
      <c r="H19" s="41"/>
      <c r="I19" s="41"/>
      <c r="J19" s="48"/>
      <c r="K19" s="49"/>
      <c r="L19" s="50"/>
      <c r="M19" s="41"/>
      <c r="N19" s="41"/>
      <c r="O19" s="41"/>
      <c r="P19" s="41"/>
      <c r="Q19" s="41"/>
      <c r="R19" s="41"/>
      <c r="S19" s="41"/>
      <c r="T19" s="41"/>
      <c r="U19" s="41"/>
      <c r="V19" s="41"/>
    </row>
    <row r="20" spans="1:22" ht="16.5" x14ac:dyDescent="0.3">
      <c r="I20" s="293" t="s">
        <v>8</v>
      </c>
      <c r="J20" s="293"/>
      <c r="K20" s="293"/>
      <c r="L20" s="293"/>
      <c r="M20" s="293"/>
    </row>
  </sheetData>
  <mergeCells count="7">
    <mergeCell ref="A3:D3"/>
    <mergeCell ref="I20:M20"/>
    <mergeCell ref="B6:R6"/>
    <mergeCell ref="B7:R7"/>
    <mergeCell ref="B9:R9"/>
    <mergeCell ref="B8:V8"/>
    <mergeCell ref="B10:L10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24047-A279-4B80-B961-9B40694E43BB}">
  <sheetPr>
    <tabColor theme="7" tint="0.39997558519241921"/>
  </sheetPr>
  <dimension ref="A1:AG252"/>
  <sheetViews>
    <sheetView showGridLines="0" topLeftCell="A67" zoomScaleNormal="100" workbookViewId="0">
      <selection activeCell="E55" sqref="E55"/>
    </sheetView>
  </sheetViews>
  <sheetFormatPr defaultColWidth="9.28515625" defaultRowHeight="13.15" customHeight="1" x14ac:dyDescent="0.25"/>
  <cols>
    <col min="1" max="1" width="2.7109375" style="11" customWidth="1"/>
    <col min="2" max="2" width="20.28515625" style="11" customWidth="1"/>
    <col min="3" max="3" width="32.7109375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 t="s">
        <v>181</v>
      </c>
      <c r="I1" s="400" t="s">
        <v>39</v>
      </c>
      <c r="J1" s="400"/>
      <c r="K1" s="400"/>
      <c r="L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  <c r="H2" s="93" t="s">
        <v>182</v>
      </c>
      <c r="I2" s="401"/>
      <c r="J2" s="401"/>
      <c r="K2" s="401"/>
      <c r="L2" s="401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F5" s="53"/>
      <c r="H5" s="53"/>
      <c r="I5" s="53"/>
      <c r="K5" s="53"/>
      <c r="L5" s="53"/>
      <c r="N5" s="53"/>
      <c r="O5" s="53"/>
      <c r="Q5" s="53"/>
      <c r="R5" s="53"/>
      <c r="T5" s="53"/>
      <c r="U5" s="53"/>
      <c r="W5" s="53"/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B6" s="53"/>
      <c r="E6" s="53"/>
      <c r="F6" s="53"/>
      <c r="H6" s="53"/>
      <c r="I6" s="53"/>
      <c r="K6" s="53"/>
      <c r="L6" s="53"/>
      <c r="N6" s="53"/>
      <c r="O6" s="53"/>
      <c r="Q6" s="53"/>
      <c r="R6" s="53"/>
      <c r="T6" s="53"/>
      <c r="U6" s="53"/>
      <c r="W6" s="53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185</v>
      </c>
      <c r="B7" s="53"/>
      <c r="E7" s="53"/>
      <c r="F7" s="53"/>
      <c r="H7" s="53"/>
      <c r="I7" s="53"/>
      <c r="K7" s="53"/>
      <c r="L7" s="53"/>
      <c r="N7" s="53"/>
      <c r="O7" s="53"/>
      <c r="Q7" s="53"/>
      <c r="R7" s="53"/>
      <c r="T7" s="53"/>
      <c r="U7" s="53"/>
      <c r="W7" s="53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B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C9" s="194" t="s">
        <v>186</v>
      </c>
      <c r="E9" s="198"/>
      <c r="F9" s="53"/>
      <c r="H9" s="198"/>
      <c r="I9" s="53"/>
      <c r="K9" s="198"/>
      <c r="L9" s="53"/>
      <c r="N9" s="198"/>
      <c r="O9" s="53"/>
      <c r="Q9" s="198"/>
      <c r="R9" s="53"/>
      <c r="T9" s="198"/>
      <c r="U9" s="53"/>
      <c r="W9" s="198"/>
      <c r="X9" s="53"/>
      <c r="Z9" s="198"/>
      <c r="AA9" s="53"/>
      <c r="AC9" s="198"/>
      <c r="AD9" s="53"/>
      <c r="AF9" s="198"/>
      <c r="AG9" s="53"/>
    </row>
    <row r="10" spans="1:33" ht="13.15" customHeight="1" x14ac:dyDescent="0.25">
      <c r="C10" s="194" t="s">
        <v>187</v>
      </c>
      <c r="E10" s="198"/>
      <c r="F10" s="53"/>
      <c r="H10" s="198"/>
      <c r="I10" s="53"/>
      <c r="K10" s="198"/>
      <c r="L10" s="53"/>
      <c r="N10" s="198"/>
      <c r="O10" s="53"/>
      <c r="Q10" s="198"/>
      <c r="R10" s="53"/>
      <c r="T10" s="198"/>
      <c r="U10" s="53"/>
      <c r="W10" s="198"/>
      <c r="X10" s="53"/>
      <c r="Z10" s="198"/>
      <c r="AA10" s="53"/>
      <c r="AC10" s="198"/>
      <c r="AD10" s="53"/>
      <c r="AF10" s="198"/>
      <c r="AG10" s="53"/>
    </row>
    <row r="11" spans="1:33" ht="13.15" customHeight="1" x14ac:dyDescent="0.25">
      <c r="C11" s="194" t="s">
        <v>188</v>
      </c>
      <c r="E11" s="139"/>
      <c r="F11" s="53"/>
      <c r="H11" s="139"/>
      <c r="I11" s="53"/>
      <c r="K11" s="139"/>
      <c r="L11" s="53"/>
      <c r="N11" s="139"/>
      <c r="O11" s="53"/>
      <c r="Q11" s="139"/>
      <c r="R11" s="53"/>
      <c r="T11" s="139"/>
      <c r="U11" s="53"/>
      <c r="W11" s="139"/>
      <c r="X11" s="53"/>
      <c r="Z11" s="139"/>
      <c r="AA11" s="53"/>
      <c r="AC11" s="139"/>
      <c r="AD11" s="53"/>
      <c r="AF11" s="139"/>
      <c r="AG11" s="53"/>
    </row>
    <row r="12" spans="1:33" ht="13.15" customHeight="1" x14ac:dyDescent="0.25">
      <c r="C12" s="194" t="s">
        <v>189</v>
      </c>
      <c r="E12" s="198"/>
      <c r="F12" s="53"/>
      <c r="H12" s="198"/>
      <c r="I12" s="53"/>
      <c r="K12" s="198"/>
      <c r="L12" s="53"/>
      <c r="N12" s="198"/>
      <c r="O12" s="53"/>
      <c r="Q12" s="198"/>
      <c r="R12" s="53"/>
      <c r="T12" s="198"/>
      <c r="U12" s="53"/>
      <c r="W12" s="198"/>
      <c r="X12" s="53"/>
      <c r="Z12" s="198"/>
      <c r="AA12" s="53"/>
      <c r="AC12" s="198"/>
      <c r="AD12" s="53"/>
      <c r="AF12" s="198"/>
      <c r="AG12" s="53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H14" s="53"/>
      <c r="I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191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01"/>
      <c r="F19" s="210">
        <f t="shared" ref="F19:F27" si="0">IFERROR(E19/E$27,0)</f>
        <v>0</v>
      </c>
      <c r="H19" s="201"/>
      <c r="I19" s="210">
        <f t="shared" ref="I19:I27" si="1">IFERROR(H19/H$27,0)</f>
        <v>0</v>
      </c>
      <c r="K19" s="201"/>
      <c r="L19" s="210">
        <f t="shared" ref="L19:L27" si="2">IFERROR(K19/K$27,0)</f>
        <v>0</v>
      </c>
      <c r="N19" s="201"/>
      <c r="O19" s="210">
        <f t="shared" ref="O19:O27" si="3">IFERROR(N19/N$27,0)</f>
        <v>0</v>
      </c>
      <c r="Q19" s="201"/>
      <c r="R19" s="210">
        <f t="shared" ref="R19:R27" si="4">IFERROR(Q19/Q$27,0)</f>
        <v>0</v>
      </c>
      <c r="T19" s="201"/>
      <c r="U19" s="210">
        <f t="shared" ref="U19:U27" si="5">IFERROR(T19/T$27,0)</f>
        <v>0</v>
      </c>
      <c r="W19" s="201"/>
      <c r="X19" s="210">
        <f t="shared" ref="X19:X27" si="6">IFERROR(W19/W$27,0)</f>
        <v>0</v>
      </c>
      <c r="Z19" s="201"/>
      <c r="AA19" s="210">
        <f t="shared" ref="AA19:AA27" si="7">IFERROR(Z19/Z$27,0)</f>
        <v>0</v>
      </c>
      <c r="AC19" s="201"/>
      <c r="AD19" s="210">
        <f t="shared" ref="AD19:AD27" si="8">IFERROR(AC19/AC$27,0)</f>
        <v>0</v>
      </c>
      <c r="AF19" s="201"/>
      <c r="AG19" s="210">
        <f t="shared" ref="AG19:AG27" si="9">IFERROR(AF19/AF$27,0)</f>
        <v>0</v>
      </c>
    </row>
    <row r="20" spans="2:33" ht="13.15" customHeight="1" x14ac:dyDescent="0.25">
      <c r="B20" s="11" t="s">
        <v>195</v>
      </c>
      <c r="E20" s="202"/>
      <c r="F20" s="210">
        <f t="shared" si="0"/>
        <v>0</v>
      </c>
      <c r="H20" s="202"/>
      <c r="I20" s="210">
        <f t="shared" si="1"/>
        <v>0</v>
      </c>
      <c r="K20" s="202"/>
      <c r="L20" s="210">
        <f t="shared" si="2"/>
        <v>0</v>
      </c>
      <c r="N20" s="202"/>
      <c r="O20" s="210">
        <f t="shared" si="3"/>
        <v>0</v>
      </c>
      <c r="Q20" s="202"/>
      <c r="R20" s="210">
        <f t="shared" si="4"/>
        <v>0</v>
      </c>
      <c r="T20" s="202"/>
      <c r="U20" s="210">
        <f t="shared" si="5"/>
        <v>0</v>
      </c>
      <c r="W20" s="202"/>
      <c r="X20" s="210">
        <f t="shared" si="6"/>
        <v>0</v>
      </c>
      <c r="Z20" s="202"/>
      <c r="AA20" s="210">
        <f t="shared" si="7"/>
        <v>0</v>
      </c>
      <c r="AC20" s="202"/>
      <c r="AD20" s="210">
        <f t="shared" si="8"/>
        <v>0</v>
      </c>
      <c r="AF20" s="202"/>
      <c r="AG20" s="210">
        <f t="shared" si="9"/>
        <v>0</v>
      </c>
    </row>
    <row r="21" spans="2:33" ht="13.15" customHeight="1" x14ac:dyDescent="0.25">
      <c r="B21" s="11" t="s">
        <v>76</v>
      </c>
      <c r="E21" s="202"/>
      <c r="F21" s="210">
        <f t="shared" si="0"/>
        <v>0</v>
      </c>
      <c r="H21" s="202"/>
      <c r="I21" s="210">
        <f t="shared" si="1"/>
        <v>0</v>
      </c>
      <c r="K21" s="202"/>
      <c r="L21" s="210">
        <f t="shared" si="2"/>
        <v>0</v>
      </c>
      <c r="N21" s="202"/>
      <c r="O21" s="210">
        <f t="shared" si="3"/>
        <v>0</v>
      </c>
      <c r="Q21" s="202"/>
      <c r="R21" s="210">
        <f t="shared" si="4"/>
        <v>0</v>
      </c>
      <c r="T21" s="202"/>
      <c r="U21" s="210">
        <f t="shared" si="5"/>
        <v>0</v>
      </c>
      <c r="W21" s="202"/>
      <c r="X21" s="210">
        <f t="shared" si="6"/>
        <v>0</v>
      </c>
      <c r="Z21" s="202"/>
      <c r="AA21" s="210">
        <f t="shared" si="7"/>
        <v>0</v>
      </c>
      <c r="AC21" s="202"/>
      <c r="AD21" s="210">
        <f t="shared" si="8"/>
        <v>0</v>
      </c>
      <c r="AF21" s="202"/>
      <c r="AG21" s="210">
        <f t="shared" si="9"/>
        <v>0</v>
      </c>
    </row>
    <row r="22" spans="2:33" ht="13.15" customHeight="1" x14ac:dyDescent="0.25">
      <c r="B22" s="261" t="s">
        <v>196</v>
      </c>
      <c r="C22" s="261"/>
      <c r="E22" s="202"/>
      <c r="F22" s="210">
        <f t="shared" si="0"/>
        <v>0</v>
      </c>
      <c r="H22" s="202"/>
      <c r="I22" s="210">
        <f t="shared" si="1"/>
        <v>0</v>
      </c>
      <c r="K22" s="202"/>
      <c r="L22" s="210">
        <f t="shared" si="2"/>
        <v>0</v>
      </c>
      <c r="N22" s="202"/>
      <c r="O22" s="210">
        <f t="shared" si="3"/>
        <v>0</v>
      </c>
      <c r="Q22" s="202"/>
      <c r="R22" s="210">
        <f t="shared" si="4"/>
        <v>0</v>
      </c>
      <c r="T22" s="202"/>
      <c r="U22" s="210">
        <f t="shared" si="5"/>
        <v>0</v>
      </c>
      <c r="W22" s="202"/>
      <c r="X22" s="210">
        <f t="shared" si="6"/>
        <v>0</v>
      </c>
      <c r="Z22" s="202"/>
      <c r="AA22" s="210">
        <f t="shared" si="7"/>
        <v>0</v>
      </c>
      <c r="AC22" s="202"/>
      <c r="AD22" s="210">
        <f t="shared" si="8"/>
        <v>0</v>
      </c>
      <c r="AF22" s="202"/>
      <c r="AG22" s="210">
        <f t="shared" si="9"/>
        <v>0</v>
      </c>
    </row>
    <row r="23" spans="2:33" ht="13.15" customHeight="1" x14ac:dyDescent="0.25">
      <c r="B23" s="11" t="s">
        <v>81</v>
      </c>
      <c r="E23" s="202"/>
      <c r="F23" s="210">
        <f t="shared" si="0"/>
        <v>0</v>
      </c>
      <c r="H23" s="202"/>
      <c r="I23" s="210">
        <f t="shared" si="1"/>
        <v>0</v>
      </c>
      <c r="K23" s="202"/>
      <c r="L23" s="210">
        <f t="shared" si="2"/>
        <v>0</v>
      </c>
      <c r="N23" s="202"/>
      <c r="O23" s="210">
        <f>IFERROR(N23/N$27,0)</f>
        <v>0</v>
      </c>
      <c r="Q23" s="202"/>
      <c r="R23" s="210">
        <f t="shared" si="4"/>
        <v>0</v>
      </c>
      <c r="T23" s="202"/>
      <c r="U23" s="210">
        <f t="shared" si="5"/>
        <v>0</v>
      </c>
      <c r="W23" s="202"/>
      <c r="X23" s="210">
        <f t="shared" si="6"/>
        <v>0</v>
      </c>
      <c r="Z23" s="202"/>
      <c r="AA23" s="210">
        <f t="shared" si="7"/>
        <v>0</v>
      </c>
      <c r="AC23" s="202"/>
      <c r="AD23" s="210">
        <f t="shared" si="8"/>
        <v>0</v>
      </c>
      <c r="AF23" s="202"/>
      <c r="AG23" s="210">
        <f t="shared" si="9"/>
        <v>0</v>
      </c>
    </row>
    <row r="24" spans="2:33" ht="13.15" customHeight="1" x14ac:dyDescent="0.25">
      <c r="B24" s="11" t="s">
        <v>197</v>
      </c>
      <c r="E24" s="202"/>
      <c r="F24" s="210">
        <f t="shared" si="0"/>
        <v>0</v>
      </c>
      <c r="H24" s="202"/>
      <c r="I24" s="210">
        <f t="shared" si="1"/>
        <v>0</v>
      </c>
      <c r="K24" s="202"/>
      <c r="L24" s="210">
        <f t="shared" si="2"/>
        <v>0</v>
      </c>
      <c r="N24" s="202"/>
      <c r="O24" s="210">
        <f t="shared" si="3"/>
        <v>0</v>
      </c>
      <c r="Q24" s="202"/>
      <c r="R24" s="210">
        <f t="shared" si="4"/>
        <v>0</v>
      </c>
      <c r="T24" s="202"/>
      <c r="U24" s="210">
        <f t="shared" si="5"/>
        <v>0</v>
      </c>
      <c r="W24" s="202"/>
      <c r="X24" s="210">
        <f t="shared" si="6"/>
        <v>0</v>
      </c>
      <c r="Z24" s="202"/>
      <c r="AA24" s="210">
        <f t="shared" si="7"/>
        <v>0</v>
      </c>
      <c r="AC24" s="202"/>
      <c r="AD24" s="210">
        <f t="shared" si="8"/>
        <v>0</v>
      </c>
      <c r="AF24" s="202"/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02"/>
      <c r="F25" s="210">
        <f t="shared" si="0"/>
        <v>0</v>
      </c>
      <c r="H25" s="202"/>
      <c r="I25" s="210">
        <f t="shared" si="1"/>
        <v>0</v>
      </c>
      <c r="K25" s="202"/>
      <c r="L25" s="210">
        <f t="shared" si="2"/>
        <v>0</v>
      </c>
      <c r="N25" s="202"/>
      <c r="O25" s="210">
        <f t="shared" si="3"/>
        <v>0</v>
      </c>
      <c r="Q25" s="202"/>
      <c r="R25" s="210">
        <f t="shared" si="4"/>
        <v>0</v>
      </c>
      <c r="T25" s="202"/>
      <c r="U25" s="210">
        <f t="shared" si="5"/>
        <v>0</v>
      </c>
      <c r="W25" s="202"/>
      <c r="X25" s="210">
        <f t="shared" si="6"/>
        <v>0</v>
      </c>
      <c r="Z25" s="202"/>
      <c r="AA25" s="210">
        <f t="shared" si="7"/>
        <v>0</v>
      </c>
      <c r="AC25" s="202"/>
      <c r="AD25" s="210">
        <f t="shared" si="8"/>
        <v>0</v>
      </c>
      <c r="AF25" s="202"/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04"/>
      <c r="F26" s="211">
        <f t="shared" si="0"/>
        <v>0</v>
      </c>
      <c r="H26" s="204"/>
      <c r="I26" s="211">
        <f t="shared" si="1"/>
        <v>0</v>
      </c>
      <c r="K26" s="204"/>
      <c r="L26" s="211">
        <f t="shared" si="2"/>
        <v>0</v>
      </c>
      <c r="N26" s="204"/>
      <c r="O26" s="211">
        <f t="shared" si="3"/>
        <v>0</v>
      </c>
      <c r="Q26" s="204"/>
      <c r="R26" s="211">
        <f t="shared" si="4"/>
        <v>0</v>
      </c>
      <c r="T26" s="204"/>
      <c r="U26" s="211">
        <f t="shared" si="5"/>
        <v>0</v>
      </c>
      <c r="W26" s="204"/>
      <c r="X26" s="211">
        <f t="shared" si="6"/>
        <v>0</v>
      </c>
      <c r="Z26" s="204"/>
      <c r="AA26" s="211">
        <f t="shared" si="7"/>
        <v>0</v>
      </c>
      <c r="AC26" s="204"/>
      <c r="AD26" s="211">
        <f t="shared" si="8"/>
        <v>0</v>
      </c>
      <c r="AF26" s="204"/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02"/>
      <c r="F30" s="210">
        <f t="shared" ref="F30:F33" si="10">IFERROR(E30/E$27,0)</f>
        <v>0</v>
      </c>
      <c r="H30" s="202"/>
      <c r="I30" s="210">
        <f t="shared" ref="I30:I33" si="11">IFERROR(H30/H$27,0)</f>
        <v>0</v>
      </c>
      <c r="K30" s="202"/>
      <c r="L30" s="210">
        <f t="shared" ref="L30:L33" si="12">IFERROR(K30/K$27,0)</f>
        <v>0</v>
      </c>
      <c r="N30" s="202"/>
      <c r="O30" s="210">
        <f t="shared" ref="O30:O33" si="13">IFERROR(N30/N$27,0)</f>
        <v>0</v>
      </c>
      <c r="Q30" s="202"/>
      <c r="R30" s="210">
        <f t="shared" ref="R30:R33" si="14">IFERROR(Q30/Q$27,0)</f>
        <v>0</v>
      </c>
      <c r="T30" s="202"/>
      <c r="U30" s="210">
        <f t="shared" ref="U30:U33" si="15">IFERROR(T30/T$27,0)</f>
        <v>0</v>
      </c>
      <c r="W30" s="202"/>
      <c r="X30" s="210">
        <f t="shared" ref="X30:X33" si="16">IFERROR(W30/W$27,0)</f>
        <v>0</v>
      </c>
      <c r="Z30" s="202"/>
      <c r="AA30" s="210">
        <f t="shared" ref="AA30:AA33" si="17">IFERROR(Z30/Z$27,0)</f>
        <v>0</v>
      </c>
      <c r="AC30" s="202"/>
      <c r="AD30" s="210">
        <f t="shared" ref="AD30:AD33" si="18">IFERROR(AC30/AC$27,0)</f>
        <v>0</v>
      </c>
      <c r="AF30" s="202"/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02"/>
      <c r="F31" s="210">
        <f t="shared" si="10"/>
        <v>0</v>
      </c>
      <c r="H31" s="202"/>
      <c r="I31" s="210">
        <f t="shared" si="11"/>
        <v>0</v>
      </c>
      <c r="K31" s="202"/>
      <c r="L31" s="210">
        <f t="shared" si="12"/>
        <v>0</v>
      </c>
      <c r="N31" s="202"/>
      <c r="O31" s="210">
        <f t="shared" si="13"/>
        <v>0</v>
      </c>
      <c r="Q31" s="202"/>
      <c r="R31" s="210">
        <f t="shared" si="14"/>
        <v>0</v>
      </c>
      <c r="T31" s="202"/>
      <c r="U31" s="210">
        <f t="shared" si="15"/>
        <v>0</v>
      </c>
      <c r="W31" s="202"/>
      <c r="X31" s="210">
        <f t="shared" si="16"/>
        <v>0</v>
      </c>
      <c r="Z31" s="202"/>
      <c r="AA31" s="210">
        <f t="shared" si="17"/>
        <v>0</v>
      </c>
      <c r="AC31" s="202"/>
      <c r="AD31" s="210">
        <f t="shared" si="18"/>
        <v>0</v>
      </c>
      <c r="AF31" s="202"/>
      <c r="AG31" s="210">
        <f t="shared" si="19"/>
        <v>0</v>
      </c>
    </row>
    <row r="32" spans="2:33" ht="13.15" customHeight="1" x14ac:dyDescent="0.25">
      <c r="B32" s="11" t="s">
        <v>203</v>
      </c>
      <c r="E32" s="204"/>
      <c r="F32" s="211">
        <f t="shared" si="10"/>
        <v>0</v>
      </c>
      <c r="H32" s="204"/>
      <c r="I32" s="211">
        <f t="shared" si="11"/>
        <v>0</v>
      </c>
      <c r="K32" s="204"/>
      <c r="L32" s="211">
        <f t="shared" si="12"/>
        <v>0</v>
      </c>
      <c r="N32" s="204"/>
      <c r="O32" s="211">
        <f t="shared" si="13"/>
        <v>0</v>
      </c>
      <c r="Q32" s="204"/>
      <c r="R32" s="211">
        <f t="shared" si="14"/>
        <v>0</v>
      </c>
      <c r="T32" s="204"/>
      <c r="U32" s="211">
        <f t="shared" si="15"/>
        <v>0</v>
      </c>
      <c r="W32" s="204"/>
      <c r="X32" s="211">
        <f t="shared" si="16"/>
        <v>0</v>
      </c>
      <c r="Z32" s="204"/>
      <c r="AA32" s="211">
        <f t="shared" si="17"/>
        <v>0</v>
      </c>
      <c r="AC32" s="204"/>
      <c r="AD32" s="211">
        <f t="shared" si="18"/>
        <v>0</v>
      </c>
      <c r="AF32" s="204"/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02"/>
      <c r="F36" s="210">
        <f t="shared" ref="F36:F39" si="20">IFERROR(E36/E$27,0)</f>
        <v>0</v>
      </c>
      <c r="H36" s="202"/>
      <c r="I36" s="210">
        <f t="shared" ref="I36:I39" si="21">IFERROR(H36/H$27,0)</f>
        <v>0</v>
      </c>
      <c r="K36" s="202"/>
      <c r="L36" s="210">
        <f t="shared" ref="L36:L39" si="22">IFERROR(K36/K$27,0)</f>
        <v>0</v>
      </c>
      <c r="N36" s="202"/>
      <c r="O36" s="210">
        <f t="shared" ref="O36:O39" si="23">IFERROR(N36/N$27,0)</f>
        <v>0</v>
      </c>
      <c r="Q36" s="202"/>
      <c r="R36" s="210">
        <f t="shared" ref="R36:R39" si="24">IFERROR(Q36/Q$27,0)</f>
        <v>0</v>
      </c>
      <c r="T36" s="202"/>
      <c r="U36" s="210">
        <f t="shared" ref="U36:U39" si="25">IFERROR(T36/T$27,0)</f>
        <v>0</v>
      </c>
      <c r="W36" s="202"/>
      <c r="X36" s="210">
        <f t="shared" ref="X36:X39" si="26">IFERROR(W36/W$27,0)</f>
        <v>0</v>
      </c>
      <c r="Z36" s="202"/>
      <c r="AA36" s="210">
        <f t="shared" ref="AA36:AA39" si="27">IFERROR(Z36/Z$27,0)</f>
        <v>0</v>
      </c>
      <c r="AC36" s="202"/>
      <c r="AD36" s="210">
        <f t="shared" ref="AD36:AD39" si="28">IFERROR(AC36/AC$27,0)</f>
        <v>0</v>
      </c>
      <c r="AF36" s="202"/>
      <c r="AG36" s="210">
        <f t="shared" ref="AG36:AG39" si="29">IFERROR(AF36/AF$27,0)</f>
        <v>0</v>
      </c>
    </row>
    <row r="37" spans="2:33" ht="13.15" customHeight="1" x14ac:dyDescent="0.25">
      <c r="B37" s="11" t="s">
        <v>207</v>
      </c>
      <c r="E37" s="202"/>
      <c r="F37" s="210">
        <f t="shared" si="20"/>
        <v>0</v>
      </c>
      <c r="H37" s="202"/>
      <c r="I37" s="210">
        <f t="shared" si="21"/>
        <v>0</v>
      </c>
      <c r="K37" s="202"/>
      <c r="L37" s="210">
        <f t="shared" si="22"/>
        <v>0</v>
      </c>
      <c r="N37" s="202"/>
      <c r="O37" s="210">
        <f t="shared" si="23"/>
        <v>0</v>
      </c>
      <c r="Q37" s="202"/>
      <c r="R37" s="210">
        <f t="shared" si="24"/>
        <v>0</v>
      </c>
      <c r="T37" s="202"/>
      <c r="U37" s="210">
        <f t="shared" si="25"/>
        <v>0</v>
      </c>
      <c r="W37" s="202"/>
      <c r="X37" s="210">
        <f t="shared" si="26"/>
        <v>0</v>
      </c>
      <c r="Z37" s="202"/>
      <c r="AA37" s="210">
        <f t="shared" si="27"/>
        <v>0</v>
      </c>
      <c r="AC37" s="202"/>
      <c r="AD37" s="210">
        <f t="shared" si="28"/>
        <v>0</v>
      </c>
      <c r="AF37" s="202"/>
      <c r="AG37" s="210">
        <f t="shared" si="29"/>
        <v>0</v>
      </c>
    </row>
    <row r="38" spans="2:33" ht="13.15" customHeight="1" x14ac:dyDescent="0.25">
      <c r="B38" s="11" t="s">
        <v>208</v>
      </c>
      <c r="E38" s="204"/>
      <c r="F38" s="211">
        <f t="shared" si="20"/>
        <v>0</v>
      </c>
      <c r="H38" s="204"/>
      <c r="I38" s="211">
        <f t="shared" si="21"/>
        <v>0</v>
      </c>
      <c r="K38" s="204"/>
      <c r="L38" s="211">
        <f t="shared" si="22"/>
        <v>0</v>
      </c>
      <c r="N38" s="204"/>
      <c r="O38" s="211">
        <f t="shared" si="23"/>
        <v>0</v>
      </c>
      <c r="Q38" s="204"/>
      <c r="R38" s="211">
        <f t="shared" si="24"/>
        <v>0</v>
      </c>
      <c r="T38" s="204"/>
      <c r="U38" s="211">
        <f t="shared" si="25"/>
        <v>0</v>
      </c>
      <c r="W38" s="204"/>
      <c r="X38" s="211">
        <f t="shared" si="26"/>
        <v>0</v>
      </c>
      <c r="Z38" s="204"/>
      <c r="AA38" s="211">
        <f t="shared" si="27"/>
        <v>0</v>
      </c>
      <c r="AC38" s="204"/>
      <c r="AD38" s="211">
        <f t="shared" si="28"/>
        <v>0</v>
      </c>
      <c r="AF38" s="204"/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si="21"/>
        <v>0</v>
      </c>
      <c r="K39" s="212">
        <f>SUM(K36:K38)</f>
        <v>0</v>
      </c>
      <c r="L39" s="213">
        <f t="shared" si="22"/>
        <v>0</v>
      </c>
      <c r="N39" s="212">
        <f>SUM(N36:N38)</f>
        <v>0</v>
      </c>
      <c r="O39" s="213">
        <f t="shared" si="23"/>
        <v>0</v>
      </c>
      <c r="Q39" s="212">
        <f>SUM(Q36:Q38)</f>
        <v>0</v>
      </c>
      <c r="R39" s="213">
        <f t="shared" si="24"/>
        <v>0</v>
      </c>
      <c r="T39" s="212">
        <f>SUM(T36:T38)</f>
        <v>0</v>
      </c>
      <c r="U39" s="213">
        <f t="shared" si="25"/>
        <v>0</v>
      </c>
      <c r="W39" s="212">
        <f>SUM(W36:W38)</f>
        <v>0</v>
      </c>
      <c r="X39" s="213">
        <f t="shared" si="26"/>
        <v>0</v>
      </c>
      <c r="Z39" s="212">
        <f>SUM(Z36:Z38)</f>
        <v>0</v>
      </c>
      <c r="AA39" s="213">
        <f t="shared" si="27"/>
        <v>0</v>
      </c>
      <c r="AC39" s="212">
        <f>SUM(AC36:AC38)</f>
        <v>0</v>
      </c>
      <c r="AD39" s="213">
        <f t="shared" si="28"/>
        <v>0</v>
      </c>
      <c r="AF39" s="212">
        <f>SUM(AF36:AF38)</f>
        <v>0</v>
      </c>
      <c r="AG39" s="213">
        <f t="shared" si="29"/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02"/>
      <c r="F42" s="210">
        <f t="shared" ref="F42:F54" si="30">IFERROR(E42/E$27,0)</f>
        <v>0</v>
      </c>
      <c r="H42" s="202"/>
      <c r="I42" s="210">
        <f t="shared" ref="I42:I54" si="31">IFERROR(H42/H$27,0)</f>
        <v>0</v>
      </c>
      <c r="K42" s="202"/>
      <c r="L42" s="210">
        <f t="shared" ref="L42:L54" si="32">IFERROR(K42/K$27,0)</f>
        <v>0</v>
      </c>
      <c r="N42" s="202"/>
      <c r="O42" s="210">
        <f t="shared" ref="O42:O54" si="33">IFERROR(N42/N$27,0)</f>
        <v>0</v>
      </c>
      <c r="Q42" s="202"/>
      <c r="R42" s="210">
        <f t="shared" ref="R42:R54" si="34">IFERROR(Q42/Q$27,0)</f>
        <v>0</v>
      </c>
      <c r="T42" s="202"/>
      <c r="U42" s="210">
        <f t="shared" ref="U42:U54" si="35">IFERROR(T42/T$27,0)</f>
        <v>0</v>
      </c>
      <c r="W42" s="202"/>
      <c r="X42" s="210">
        <f t="shared" ref="X42:X54" si="36">IFERROR(W42/W$27,0)</f>
        <v>0</v>
      </c>
      <c r="Z42" s="202"/>
      <c r="AA42" s="210">
        <f t="shared" ref="AA42:AA54" si="37">IFERROR(Z42/Z$27,0)</f>
        <v>0</v>
      </c>
      <c r="AC42" s="202"/>
      <c r="AD42" s="210">
        <f t="shared" ref="AD42:AD54" si="38">IFERROR(AC42/AC$27,0)</f>
        <v>0</v>
      </c>
      <c r="AF42" s="202"/>
      <c r="AG42" s="210">
        <f t="shared" ref="AG42:AG54" si="39">IFERROR(AF42/AF$27,0)</f>
        <v>0</v>
      </c>
    </row>
    <row r="43" spans="2:33" ht="13.15" customHeight="1" x14ac:dyDescent="0.25">
      <c r="B43" s="11" t="s">
        <v>212</v>
      </c>
      <c r="E43" s="202"/>
      <c r="F43" s="210">
        <f t="shared" si="30"/>
        <v>0</v>
      </c>
      <c r="H43" s="202"/>
      <c r="I43" s="210">
        <f t="shared" si="31"/>
        <v>0</v>
      </c>
      <c r="K43" s="202"/>
      <c r="L43" s="210">
        <f t="shared" si="32"/>
        <v>0</v>
      </c>
      <c r="N43" s="202"/>
      <c r="O43" s="210">
        <f t="shared" si="33"/>
        <v>0</v>
      </c>
      <c r="Q43" s="202"/>
      <c r="R43" s="210">
        <f t="shared" si="34"/>
        <v>0</v>
      </c>
      <c r="T43" s="202"/>
      <c r="U43" s="210">
        <f t="shared" si="35"/>
        <v>0</v>
      </c>
      <c r="W43" s="202"/>
      <c r="X43" s="210">
        <f t="shared" si="36"/>
        <v>0</v>
      </c>
      <c r="Z43" s="202"/>
      <c r="AA43" s="210">
        <f t="shared" si="37"/>
        <v>0</v>
      </c>
      <c r="AC43" s="202"/>
      <c r="AD43" s="210">
        <f t="shared" si="38"/>
        <v>0</v>
      </c>
      <c r="AF43" s="202"/>
      <c r="AG43" s="210">
        <f t="shared" si="39"/>
        <v>0</v>
      </c>
    </row>
    <row r="44" spans="2:33" ht="13.15" customHeight="1" x14ac:dyDescent="0.25">
      <c r="B44" s="11" t="s">
        <v>213</v>
      </c>
      <c r="E44" s="202"/>
      <c r="F44" s="210">
        <f t="shared" si="30"/>
        <v>0</v>
      </c>
      <c r="H44" s="202"/>
      <c r="I44" s="210">
        <f t="shared" si="31"/>
        <v>0</v>
      </c>
      <c r="K44" s="202"/>
      <c r="L44" s="210">
        <f t="shared" si="32"/>
        <v>0</v>
      </c>
      <c r="N44" s="202"/>
      <c r="O44" s="210">
        <f t="shared" si="33"/>
        <v>0</v>
      </c>
      <c r="Q44" s="202"/>
      <c r="R44" s="210">
        <f t="shared" si="34"/>
        <v>0</v>
      </c>
      <c r="T44" s="202"/>
      <c r="U44" s="210">
        <f t="shared" si="35"/>
        <v>0</v>
      </c>
      <c r="W44" s="202"/>
      <c r="X44" s="210">
        <f t="shared" si="36"/>
        <v>0</v>
      </c>
      <c r="Z44" s="202"/>
      <c r="AA44" s="210">
        <f t="shared" si="37"/>
        <v>0</v>
      </c>
      <c r="AC44" s="202"/>
      <c r="AD44" s="210">
        <f t="shared" si="38"/>
        <v>0</v>
      </c>
      <c r="AF44" s="202"/>
      <c r="AG44" s="210">
        <f t="shared" si="39"/>
        <v>0</v>
      </c>
    </row>
    <row r="45" spans="2:33" ht="13.15" customHeight="1" x14ac:dyDescent="0.25">
      <c r="B45" s="11" t="s">
        <v>214</v>
      </c>
      <c r="E45" s="202"/>
      <c r="F45" s="210">
        <f t="shared" si="30"/>
        <v>0</v>
      </c>
      <c r="H45" s="202"/>
      <c r="I45" s="210">
        <f t="shared" si="31"/>
        <v>0</v>
      </c>
      <c r="K45" s="202"/>
      <c r="L45" s="210">
        <f t="shared" si="32"/>
        <v>0</v>
      </c>
      <c r="N45" s="202"/>
      <c r="O45" s="210">
        <f t="shared" si="33"/>
        <v>0</v>
      </c>
      <c r="Q45" s="202"/>
      <c r="R45" s="210">
        <f t="shared" si="34"/>
        <v>0</v>
      </c>
      <c r="T45" s="202"/>
      <c r="U45" s="210">
        <f t="shared" si="35"/>
        <v>0</v>
      </c>
      <c r="W45" s="202"/>
      <c r="X45" s="210">
        <f t="shared" si="36"/>
        <v>0</v>
      </c>
      <c r="Z45" s="202"/>
      <c r="AA45" s="210">
        <f t="shared" si="37"/>
        <v>0</v>
      </c>
      <c r="AC45" s="202"/>
      <c r="AD45" s="210">
        <f t="shared" si="38"/>
        <v>0</v>
      </c>
      <c r="AF45" s="202"/>
      <c r="AG45" s="210">
        <f t="shared" si="39"/>
        <v>0</v>
      </c>
    </row>
    <row r="46" spans="2:33" ht="13.15" customHeight="1" x14ac:dyDescent="0.25">
      <c r="B46" s="11" t="s">
        <v>215</v>
      </c>
      <c r="E46" s="202"/>
      <c r="F46" s="210">
        <f t="shared" si="30"/>
        <v>0</v>
      </c>
      <c r="H46" s="202"/>
      <c r="I46" s="210">
        <f t="shared" si="31"/>
        <v>0</v>
      </c>
      <c r="K46" s="202"/>
      <c r="L46" s="210">
        <f t="shared" si="32"/>
        <v>0</v>
      </c>
      <c r="N46" s="202"/>
      <c r="O46" s="210">
        <f t="shared" si="33"/>
        <v>0</v>
      </c>
      <c r="Q46" s="202"/>
      <c r="R46" s="210">
        <f t="shared" si="34"/>
        <v>0</v>
      </c>
      <c r="T46" s="202"/>
      <c r="U46" s="210">
        <f t="shared" si="35"/>
        <v>0</v>
      </c>
      <c r="W46" s="202"/>
      <c r="X46" s="210">
        <f t="shared" si="36"/>
        <v>0</v>
      </c>
      <c r="Z46" s="202"/>
      <c r="AA46" s="210">
        <f t="shared" si="37"/>
        <v>0</v>
      </c>
      <c r="AC46" s="202"/>
      <c r="AD46" s="210">
        <f t="shared" si="38"/>
        <v>0</v>
      </c>
      <c r="AF46" s="202"/>
      <c r="AG46" s="210">
        <f t="shared" si="39"/>
        <v>0</v>
      </c>
    </row>
    <row r="47" spans="2:33" ht="13.15" customHeight="1" x14ac:dyDescent="0.25">
      <c r="B47" s="11" t="s">
        <v>216</v>
      </c>
      <c r="E47" s="202"/>
      <c r="F47" s="210">
        <f t="shared" si="30"/>
        <v>0</v>
      </c>
      <c r="H47" s="202"/>
      <c r="I47" s="210">
        <f t="shared" si="31"/>
        <v>0</v>
      </c>
      <c r="K47" s="202"/>
      <c r="L47" s="210">
        <f t="shared" si="32"/>
        <v>0</v>
      </c>
      <c r="N47" s="202"/>
      <c r="O47" s="210">
        <f t="shared" si="33"/>
        <v>0</v>
      </c>
      <c r="Q47" s="202"/>
      <c r="R47" s="210">
        <f t="shared" si="34"/>
        <v>0</v>
      </c>
      <c r="T47" s="202"/>
      <c r="U47" s="210">
        <f t="shared" si="35"/>
        <v>0</v>
      </c>
      <c r="W47" s="202"/>
      <c r="X47" s="210">
        <f t="shared" si="36"/>
        <v>0</v>
      </c>
      <c r="Z47" s="202"/>
      <c r="AA47" s="210">
        <f t="shared" si="37"/>
        <v>0</v>
      </c>
      <c r="AC47" s="202"/>
      <c r="AD47" s="210">
        <f t="shared" si="38"/>
        <v>0</v>
      </c>
      <c r="AF47" s="202"/>
      <c r="AG47" s="210">
        <f t="shared" si="39"/>
        <v>0</v>
      </c>
    </row>
    <row r="48" spans="2:33" ht="13.15" customHeight="1" x14ac:dyDescent="0.25">
      <c r="B48" s="11" t="s">
        <v>217</v>
      </c>
      <c r="E48" s="202"/>
      <c r="F48" s="210">
        <f t="shared" si="30"/>
        <v>0</v>
      </c>
      <c r="H48" s="202"/>
      <c r="I48" s="210">
        <f t="shared" si="31"/>
        <v>0</v>
      </c>
      <c r="K48" s="202"/>
      <c r="L48" s="210">
        <f t="shared" si="32"/>
        <v>0</v>
      </c>
      <c r="N48" s="202"/>
      <c r="O48" s="210">
        <f t="shared" si="33"/>
        <v>0</v>
      </c>
      <c r="Q48" s="202"/>
      <c r="R48" s="210">
        <f t="shared" si="34"/>
        <v>0</v>
      </c>
      <c r="T48" s="202"/>
      <c r="U48" s="210">
        <f t="shared" si="35"/>
        <v>0</v>
      </c>
      <c r="W48" s="202"/>
      <c r="X48" s="210">
        <f t="shared" si="36"/>
        <v>0</v>
      </c>
      <c r="Z48" s="202"/>
      <c r="AA48" s="210">
        <f t="shared" si="37"/>
        <v>0</v>
      </c>
      <c r="AC48" s="202"/>
      <c r="AD48" s="210">
        <f t="shared" si="38"/>
        <v>0</v>
      </c>
      <c r="AF48" s="202"/>
      <c r="AG48" s="210">
        <f t="shared" si="39"/>
        <v>0</v>
      </c>
    </row>
    <row r="49" spans="2:33" ht="13.5" x14ac:dyDescent="0.25">
      <c r="B49" s="11" t="s">
        <v>218</v>
      </c>
      <c r="E49" s="202"/>
      <c r="F49" s="210">
        <f t="shared" si="30"/>
        <v>0</v>
      </c>
      <c r="H49" s="202"/>
      <c r="I49" s="210">
        <f t="shared" si="31"/>
        <v>0</v>
      </c>
      <c r="K49" s="202"/>
      <c r="L49" s="210">
        <f t="shared" si="32"/>
        <v>0</v>
      </c>
      <c r="N49" s="202"/>
      <c r="O49" s="210">
        <f t="shared" si="33"/>
        <v>0</v>
      </c>
      <c r="Q49" s="202"/>
      <c r="R49" s="210">
        <f t="shared" si="34"/>
        <v>0</v>
      </c>
      <c r="T49" s="202"/>
      <c r="U49" s="210">
        <f t="shared" si="35"/>
        <v>0</v>
      </c>
      <c r="W49" s="202"/>
      <c r="X49" s="210">
        <f t="shared" si="36"/>
        <v>0</v>
      </c>
      <c r="Z49" s="202"/>
      <c r="AA49" s="210">
        <f t="shared" si="37"/>
        <v>0</v>
      </c>
      <c r="AC49" s="202"/>
      <c r="AD49" s="210">
        <f t="shared" si="38"/>
        <v>0</v>
      </c>
      <c r="AF49" s="202"/>
      <c r="AG49" s="210">
        <f t="shared" si="39"/>
        <v>0</v>
      </c>
    </row>
    <row r="50" spans="2:33" ht="13.15" customHeight="1" x14ac:dyDescent="0.25">
      <c r="B50" s="11" t="s">
        <v>219</v>
      </c>
      <c r="E50" s="202"/>
      <c r="F50" s="210">
        <f t="shared" si="30"/>
        <v>0</v>
      </c>
      <c r="H50" s="202"/>
      <c r="I50" s="210">
        <f t="shared" si="31"/>
        <v>0</v>
      </c>
      <c r="K50" s="202"/>
      <c r="L50" s="210">
        <f t="shared" si="32"/>
        <v>0</v>
      </c>
      <c r="N50" s="202"/>
      <c r="O50" s="210">
        <f t="shared" si="33"/>
        <v>0</v>
      </c>
      <c r="Q50" s="202"/>
      <c r="R50" s="210">
        <f t="shared" si="34"/>
        <v>0</v>
      </c>
      <c r="T50" s="202"/>
      <c r="U50" s="210">
        <f t="shared" si="35"/>
        <v>0</v>
      </c>
      <c r="W50" s="202"/>
      <c r="X50" s="210">
        <f t="shared" si="36"/>
        <v>0</v>
      </c>
      <c r="Z50" s="202"/>
      <c r="AA50" s="210">
        <f t="shared" si="37"/>
        <v>0</v>
      </c>
      <c r="AC50" s="202"/>
      <c r="AD50" s="210">
        <f t="shared" si="38"/>
        <v>0</v>
      </c>
      <c r="AF50" s="202"/>
      <c r="AG50" s="210">
        <f t="shared" si="39"/>
        <v>0</v>
      </c>
    </row>
    <row r="51" spans="2:33" ht="13.15" customHeight="1" x14ac:dyDescent="0.25">
      <c r="B51" s="11" t="s">
        <v>220</v>
      </c>
      <c r="E51" s="202"/>
      <c r="F51" s="210">
        <f t="shared" si="30"/>
        <v>0</v>
      </c>
      <c r="H51" s="202"/>
      <c r="I51" s="210">
        <f t="shared" si="31"/>
        <v>0</v>
      </c>
      <c r="K51" s="202"/>
      <c r="L51" s="210">
        <f t="shared" si="32"/>
        <v>0</v>
      </c>
      <c r="N51" s="202"/>
      <c r="O51" s="210">
        <f t="shared" si="33"/>
        <v>0</v>
      </c>
      <c r="Q51" s="202"/>
      <c r="R51" s="210">
        <f t="shared" si="34"/>
        <v>0</v>
      </c>
      <c r="T51" s="202"/>
      <c r="U51" s="210">
        <f t="shared" si="35"/>
        <v>0</v>
      </c>
      <c r="W51" s="202"/>
      <c r="X51" s="210">
        <f t="shared" si="36"/>
        <v>0</v>
      </c>
      <c r="Z51" s="202"/>
      <c r="AA51" s="210">
        <f t="shared" si="37"/>
        <v>0</v>
      </c>
      <c r="AC51" s="202"/>
      <c r="AD51" s="210">
        <f t="shared" si="38"/>
        <v>0</v>
      </c>
      <c r="AF51" s="202"/>
      <c r="AG51" s="210">
        <f t="shared" si="39"/>
        <v>0</v>
      </c>
    </row>
    <row r="52" spans="2:33" ht="13.15" customHeight="1" x14ac:dyDescent="0.25">
      <c r="B52" s="11" t="s">
        <v>221</v>
      </c>
      <c r="C52" s="53"/>
      <c r="D52" s="53"/>
      <c r="E52" s="202"/>
      <c r="F52" s="210">
        <f t="shared" si="30"/>
        <v>0</v>
      </c>
      <c r="H52" s="202"/>
      <c r="I52" s="210">
        <f t="shared" si="31"/>
        <v>0</v>
      </c>
      <c r="K52" s="202"/>
      <c r="L52" s="210">
        <f t="shared" si="32"/>
        <v>0</v>
      </c>
      <c r="N52" s="202"/>
      <c r="O52" s="210">
        <f t="shared" si="33"/>
        <v>0</v>
      </c>
      <c r="Q52" s="202"/>
      <c r="R52" s="210">
        <f t="shared" si="34"/>
        <v>0</v>
      </c>
      <c r="T52" s="202"/>
      <c r="U52" s="210">
        <f t="shared" si="35"/>
        <v>0</v>
      </c>
      <c r="W52" s="202"/>
      <c r="X52" s="210">
        <f t="shared" si="36"/>
        <v>0</v>
      </c>
      <c r="Z52" s="202"/>
      <c r="AA52" s="210">
        <f t="shared" si="37"/>
        <v>0</v>
      </c>
      <c r="AC52" s="202"/>
      <c r="AD52" s="210">
        <f t="shared" si="38"/>
        <v>0</v>
      </c>
      <c r="AF52" s="202"/>
      <c r="AG52" s="210">
        <f t="shared" si="39"/>
        <v>0</v>
      </c>
    </row>
    <row r="53" spans="2:33" ht="13.15" customHeight="1" x14ac:dyDescent="0.25">
      <c r="B53" s="11" t="s">
        <v>222</v>
      </c>
      <c r="E53" s="204"/>
      <c r="F53" s="211">
        <f t="shared" si="30"/>
        <v>0</v>
      </c>
      <c r="H53" s="204"/>
      <c r="I53" s="211">
        <f t="shared" si="31"/>
        <v>0</v>
      </c>
      <c r="K53" s="204"/>
      <c r="L53" s="211">
        <f t="shared" si="32"/>
        <v>0</v>
      </c>
      <c r="N53" s="204"/>
      <c r="O53" s="211">
        <f t="shared" si="33"/>
        <v>0</v>
      </c>
      <c r="Q53" s="204"/>
      <c r="R53" s="211">
        <f t="shared" si="34"/>
        <v>0</v>
      </c>
      <c r="T53" s="204"/>
      <c r="U53" s="211">
        <f t="shared" si="35"/>
        <v>0</v>
      </c>
      <c r="W53" s="204"/>
      <c r="X53" s="211">
        <f t="shared" si="36"/>
        <v>0</v>
      </c>
      <c r="Z53" s="204"/>
      <c r="AA53" s="211">
        <f t="shared" si="37"/>
        <v>0</v>
      </c>
      <c r="AC53" s="204"/>
      <c r="AD53" s="211">
        <f t="shared" si="38"/>
        <v>0</v>
      </c>
      <c r="AF53" s="204"/>
      <c r="AG53" s="211">
        <f t="shared" si="39"/>
        <v>0</v>
      </c>
    </row>
    <row r="54" spans="2:33" ht="13.15" customHeight="1" x14ac:dyDescent="0.25">
      <c r="B54" s="53" t="s">
        <v>223</v>
      </c>
      <c r="C54" s="53"/>
      <c r="D54" s="53"/>
      <c r="E54" s="212">
        <f>SUM(E42:E53)</f>
        <v>0</v>
      </c>
      <c r="F54" s="213">
        <f t="shared" si="30"/>
        <v>0</v>
      </c>
      <c r="H54" s="212">
        <f>SUM(H42:H53)</f>
        <v>0</v>
      </c>
      <c r="I54" s="213">
        <f t="shared" si="31"/>
        <v>0</v>
      </c>
      <c r="K54" s="212">
        <f>SUM(K42:K53)</f>
        <v>0</v>
      </c>
      <c r="L54" s="213">
        <f t="shared" si="32"/>
        <v>0</v>
      </c>
      <c r="N54" s="212">
        <f>SUM(N42:N53)</f>
        <v>0</v>
      </c>
      <c r="O54" s="213">
        <f t="shared" si="33"/>
        <v>0</v>
      </c>
      <c r="Q54" s="212">
        <f>SUM(Q42:Q53)</f>
        <v>0</v>
      </c>
      <c r="R54" s="213">
        <f t="shared" si="34"/>
        <v>0</v>
      </c>
      <c r="T54" s="212">
        <f>SUM(T42:T53)</f>
        <v>0</v>
      </c>
      <c r="U54" s="213">
        <f t="shared" si="35"/>
        <v>0</v>
      </c>
      <c r="W54" s="212">
        <f>SUM(W42:W53)</f>
        <v>0</v>
      </c>
      <c r="X54" s="213">
        <f t="shared" si="36"/>
        <v>0</v>
      </c>
      <c r="Z54" s="212">
        <f>SUM(Z42:Z53)</f>
        <v>0</v>
      </c>
      <c r="AA54" s="213">
        <f t="shared" si="37"/>
        <v>0</v>
      </c>
      <c r="AC54" s="212">
        <f>SUM(AC42:AC53)</f>
        <v>0</v>
      </c>
      <c r="AD54" s="213">
        <f t="shared" si="38"/>
        <v>0</v>
      </c>
      <c r="AF54" s="212">
        <f>SUM(AF42:AF53)</f>
        <v>0</v>
      </c>
      <c r="AG54" s="213">
        <f t="shared" si="39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02"/>
      <c r="F57" s="210">
        <f t="shared" ref="F57:F63" si="40">IFERROR(E57/E$27,0)</f>
        <v>0</v>
      </c>
      <c r="H57" s="202"/>
      <c r="I57" s="210">
        <f t="shared" ref="I57:I61" si="41">IFERROR(H57/H$27,0)</f>
        <v>0</v>
      </c>
      <c r="K57" s="202"/>
      <c r="L57" s="210">
        <f t="shared" ref="L57:L61" si="42">IFERROR(K57/K$27,0)</f>
        <v>0</v>
      </c>
      <c r="N57" s="202"/>
      <c r="O57" s="210">
        <f t="shared" ref="O57:O61" si="43">IFERROR(N57/N$27,0)</f>
        <v>0</v>
      </c>
      <c r="Q57" s="202"/>
      <c r="R57" s="210">
        <f t="shared" ref="R57:R61" si="44">IFERROR(Q57/Q$27,0)</f>
        <v>0</v>
      </c>
      <c r="T57" s="202"/>
      <c r="U57" s="210">
        <f t="shared" ref="U57:U61" si="45">IFERROR(T57/T$27,0)</f>
        <v>0</v>
      </c>
      <c r="W57" s="202"/>
      <c r="X57" s="210">
        <f t="shared" ref="X57:X61" si="46">IFERROR(W57/W$27,0)</f>
        <v>0</v>
      </c>
      <c r="Z57" s="202"/>
      <c r="AA57" s="210">
        <f t="shared" ref="AA57:AA61" si="47">IFERROR(Z57/Z$27,0)</f>
        <v>0</v>
      </c>
      <c r="AC57" s="202"/>
      <c r="AD57" s="210">
        <f t="shared" ref="AD57:AD61" si="48">IFERROR(AC57/AC$27,0)</f>
        <v>0</v>
      </c>
      <c r="AF57" s="202"/>
      <c r="AG57" s="210">
        <f t="shared" ref="AG57:AG61" si="49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02"/>
      <c r="F58" s="210">
        <f t="shared" si="40"/>
        <v>0</v>
      </c>
      <c r="H58" s="202"/>
      <c r="I58" s="210">
        <f t="shared" si="41"/>
        <v>0</v>
      </c>
      <c r="K58" s="202"/>
      <c r="L58" s="210">
        <f t="shared" si="42"/>
        <v>0</v>
      </c>
      <c r="N58" s="202"/>
      <c r="O58" s="210">
        <f>IFERROR(N58/N$27,0)</f>
        <v>0</v>
      </c>
      <c r="Q58" s="202"/>
      <c r="R58" s="210">
        <f t="shared" si="44"/>
        <v>0</v>
      </c>
      <c r="T58" s="202"/>
      <c r="U58" s="210">
        <f t="shared" si="45"/>
        <v>0</v>
      </c>
      <c r="W58" s="202"/>
      <c r="X58" s="210">
        <f t="shared" si="46"/>
        <v>0</v>
      </c>
      <c r="Z58" s="202"/>
      <c r="AA58" s="210">
        <f t="shared" si="47"/>
        <v>0</v>
      </c>
      <c r="AC58" s="202"/>
      <c r="AD58" s="210">
        <f t="shared" si="48"/>
        <v>0</v>
      </c>
      <c r="AF58" s="202"/>
      <c r="AG58" s="210">
        <f t="shared" si="49"/>
        <v>0</v>
      </c>
    </row>
    <row r="59" spans="2:33" ht="13.15" customHeight="1" x14ac:dyDescent="0.25">
      <c r="B59" s="11" t="s">
        <v>227</v>
      </c>
      <c r="C59" s="53"/>
      <c r="D59" s="53"/>
      <c r="E59" s="202"/>
      <c r="F59" s="210">
        <f t="shared" si="40"/>
        <v>0</v>
      </c>
      <c r="H59" s="202"/>
      <c r="I59" s="210">
        <f t="shared" si="41"/>
        <v>0</v>
      </c>
      <c r="K59" s="202"/>
      <c r="L59" s="210">
        <f t="shared" si="42"/>
        <v>0</v>
      </c>
      <c r="N59" s="202"/>
      <c r="O59" s="210">
        <f>IFERROR(N59/N$27,0)</f>
        <v>0</v>
      </c>
      <c r="Q59" s="202"/>
      <c r="R59" s="210">
        <f t="shared" si="44"/>
        <v>0</v>
      </c>
      <c r="T59" s="202"/>
      <c r="U59" s="210">
        <f t="shared" si="45"/>
        <v>0</v>
      </c>
      <c r="W59" s="202"/>
      <c r="X59" s="210">
        <f t="shared" si="46"/>
        <v>0</v>
      </c>
      <c r="Z59" s="202"/>
      <c r="AA59" s="210">
        <f t="shared" si="47"/>
        <v>0</v>
      </c>
      <c r="AC59" s="202"/>
      <c r="AD59" s="210">
        <f t="shared" si="48"/>
        <v>0</v>
      </c>
      <c r="AF59" s="202"/>
      <c r="AG59" s="210">
        <f t="shared" si="49"/>
        <v>0</v>
      </c>
    </row>
    <row r="60" spans="2:33" ht="13.15" customHeight="1" x14ac:dyDescent="0.25">
      <c r="B60" s="11" t="s">
        <v>228</v>
      </c>
      <c r="C60" s="53"/>
      <c r="D60" s="53"/>
      <c r="E60" s="204"/>
      <c r="F60" s="211">
        <f t="shared" si="40"/>
        <v>0</v>
      </c>
      <c r="H60" s="204"/>
      <c r="I60" s="211">
        <f t="shared" si="41"/>
        <v>0</v>
      </c>
      <c r="K60" s="204"/>
      <c r="L60" s="211">
        <f t="shared" si="42"/>
        <v>0</v>
      </c>
      <c r="N60" s="204"/>
      <c r="O60" s="211">
        <f t="shared" si="43"/>
        <v>0</v>
      </c>
      <c r="Q60" s="204"/>
      <c r="R60" s="211">
        <f t="shared" si="44"/>
        <v>0</v>
      </c>
      <c r="T60" s="204"/>
      <c r="U60" s="211">
        <f t="shared" si="45"/>
        <v>0</v>
      </c>
      <c r="W60" s="204"/>
      <c r="X60" s="211">
        <f t="shared" si="46"/>
        <v>0</v>
      </c>
      <c r="Z60" s="204"/>
      <c r="AA60" s="211">
        <f t="shared" si="47"/>
        <v>0</v>
      </c>
      <c r="AC60" s="204"/>
      <c r="AD60" s="211">
        <f t="shared" si="48"/>
        <v>0</v>
      </c>
      <c r="AF60" s="204"/>
      <c r="AG60" s="211">
        <f t="shared" si="49"/>
        <v>0</v>
      </c>
    </row>
    <row r="61" spans="2:33" ht="13.5" x14ac:dyDescent="0.25">
      <c r="B61" s="53" t="s">
        <v>229</v>
      </c>
      <c r="E61" s="212">
        <f>SUM(E57:E60)</f>
        <v>0</v>
      </c>
      <c r="F61" s="213">
        <f t="shared" si="40"/>
        <v>0</v>
      </c>
      <c r="H61" s="212">
        <f>SUM(H57:H60)</f>
        <v>0</v>
      </c>
      <c r="I61" s="213">
        <f t="shared" si="41"/>
        <v>0</v>
      </c>
      <c r="K61" s="212">
        <f>SUM(K57:K60)</f>
        <v>0</v>
      </c>
      <c r="L61" s="213">
        <f t="shared" si="42"/>
        <v>0</v>
      </c>
      <c r="N61" s="212">
        <f>SUM(N57:N60)</f>
        <v>0</v>
      </c>
      <c r="O61" s="213">
        <f t="shared" si="43"/>
        <v>0</v>
      </c>
      <c r="Q61" s="212">
        <f>SUM(Q57:Q60)</f>
        <v>0</v>
      </c>
      <c r="R61" s="213">
        <f t="shared" si="44"/>
        <v>0</v>
      </c>
      <c r="T61" s="212">
        <f>SUM(T57:T60)</f>
        <v>0</v>
      </c>
      <c r="U61" s="213">
        <f t="shared" si="45"/>
        <v>0</v>
      </c>
      <c r="W61" s="212">
        <f>SUM(W57:W60)</f>
        <v>0</v>
      </c>
      <c r="X61" s="213">
        <f t="shared" si="46"/>
        <v>0</v>
      </c>
      <c r="Z61" s="212">
        <f>SUM(Z57:Z60)</f>
        <v>0</v>
      </c>
      <c r="AA61" s="213">
        <f t="shared" si="47"/>
        <v>0</v>
      </c>
      <c r="AC61" s="212">
        <f>SUM(AC57:AC60)</f>
        <v>0</v>
      </c>
      <c r="AD61" s="213">
        <f t="shared" si="48"/>
        <v>0</v>
      </c>
      <c r="AF61" s="212">
        <f>SUM(AF57:AF60)</f>
        <v>0</v>
      </c>
      <c r="AG61" s="213">
        <f t="shared" si="49"/>
        <v>0</v>
      </c>
    </row>
    <row r="62" spans="2:33" ht="13.5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40"/>
        <v>0</v>
      </c>
      <c r="H63" s="212">
        <f>H27-H33-H39-H54-H61</f>
        <v>0</v>
      </c>
      <c r="I63" s="213">
        <f t="shared" ref="I63" si="50">IFERROR(H63/H$27,0)</f>
        <v>0</v>
      </c>
      <c r="K63" s="212">
        <f>K27-K33-K39-K54-K61</f>
        <v>0</v>
      </c>
      <c r="L63" s="213">
        <f t="shared" ref="L63" si="51">IFERROR(K63/K$27,0)</f>
        <v>0</v>
      </c>
      <c r="N63" s="212">
        <f>N27-N33-N39-N54-N61</f>
        <v>0</v>
      </c>
      <c r="O63" s="213">
        <f t="shared" ref="O63" si="52">IFERROR(N63/N$27,0)</f>
        <v>0</v>
      </c>
      <c r="Q63" s="212">
        <f>Q27-Q33-Q39-Q54-Q61</f>
        <v>0</v>
      </c>
      <c r="R63" s="213">
        <f t="shared" ref="R63" si="53">IFERROR(Q63/Q$27,0)</f>
        <v>0</v>
      </c>
      <c r="T63" s="212">
        <f>T27-T33-T39-T54-T61</f>
        <v>0</v>
      </c>
      <c r="U63" s="213">
        <f t="shared" ref="U63" si="54">IFERROR(T63/T$27,0)</f>
        <v>0</v>
      </c>
      <c r="W63" s="212">
        <f>W27-W33-W39-W54-W61</f>
        <v>0</v>
      </c>
      <c r="X63" s="213">
        <f t="shared" ref="X63" si="55">IFERROR(W63/W$27,0)</f>
        <v>0</v>
      </c>
      <c r="Z63" s="212">
        <f>Z27-Z33-Z39-Z54-Z61</f>
        <v>0</v>
      </c>
      <c r="AA63" s="213">
        <f t="shared" ref="AA63" si="56">IFERROR(Z63/Z$27,0)</f>
        <v>0</v>
      </c>
      <c r="AC63" s="212">
        <f>AC27-AC33-AC39-AC54-AC61</f>
        <v>0</v>
      </c>
      <c r="AD63" s="213">
        <f t="shared" ref="AD63" si="57">IFERROR(AC63/AC$27,0)</f>
        <v>0</v>
      </c>
      <c r="AF63" s="212">
        <f>AF27-AF33-AF39-AF54-AF61</f>
        <v>0</v>
      </c>
      <c r="AG63" s="213">
        <f t="shared" ref="AG63" si="58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H64" s="262"/>
      <c r="I64" s="263"/>
      <c r="K64" s="262"/>
      <c r="L64" s="263"/>
      <c r="N64" s="262"/>
      <c r="O64" s="263"/>
      <c r="Q64" s="262"/>
      <c r="R64" s="263"/>
      <c r="T64" s="262"/>
      <c r="U64" s="263"/>
      <c r="W64" s="262"/>
      <c r="X64" s="263"/>
      <c r="Z64" s="262"/>
      <c r="AA64" s="263"/>
      <c r="AC64" s="262"/>
      <c r="AD64" s="263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ht="13.5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ht="13.5" x14ac:dyDescent="0.25">
      <c r="A70" s="38">
        <f t="shared" ref="A70:A75" si="59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ht="13.5" x14ac:dyDescent="0.25">
      <c r="A71" s="38">
        <f t="shared" si="59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ht="13.5" x14ac:dyDescent="0.25">
      <c r="A72" s="38">
        <f t="shared" si="59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ht="13.5" x14ac:dyDescent="0.25">
      <c r="A73" s="38">
        <f t="shared" si="59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ht="13.5" x14ac:dyDescent="0.25">
      <c r="A74" s="38">
        <f t="shared" si="59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ht="13.5" x14ac:dyDescent="0.25">
      <c r="A75" s="38">
        <f t="shared" si="59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  <row r="76" spans="1:33" ht="13.5" x14ac:dyDescent="0.25"/>
    <row r="77" spans="1:33" ht="13.5" x14ac:dyDescent="0.25"/>
    <row r="78" spans="1:33" ht="13.5" x14ac:dyDescent="0.25"/>
    <row r="79" spans="1:33" ht="13.5" x14ac:dyDescent="0.25"/>
    <row r="80" spans="1:33" ht="13.5" x14ac:dyDescent="0.25"/>
    <row r="81" ht="13.5" x14ac:dyDescent="0.25"/>
    <row r="82" ht="13.5" x14ac:dyDescent="0.25"/>
    <row r="83" ht="13.5" x14ac:dyDescent="0.25"/>
    <row r="84" ht="13.5" x14ac:dyDescent="0.25"/>
    <row r="85" ht="13.5" x14ac:dyDescent="0.25"/>
    <row r="86" ht="13.5" x14ac:dyDescent="0.25"/>
    <row r="87" ht="13.5" x14ac:dyDescent="0.25"/>
    <row r="88" ht="13.5" x14ac:dyDescent="0.25"/>
    <row r="89" ht="13.5" x14ac:dyDescent="0.25"/>
    <row r="90" ht="13.5" x14ac:dyDescent="0.25"/>
    <row r="91" ht="13.5" x14ac:dyDescent="0.25"/>
    <row r="92" ht="13.5" x14ac:dyDescent="0.25"/>
    <row r="93" ht="13.5" x14ac:dyDescent="0.25"/>
    <row r="94" ht="13.5" x14ac:dyDescent="0.25"/>
    <row r="95" ht="13.5" x14ac:dyDescent="0.25"/>
    <row r="96" ht="13.5" x14ac:dyDescent="0.25"/>
    <row r="97" ht="13.5" x14ac:dyDescent="0.25"/>
    <row r="98" ht="13.5" x14ac:dyDescent="0.25"/>
    <row r="99" ht="13.5" x14ac:dyDescent="0.25"/>
    <row r="100" ht="13.5" x14ac:dyDescent="0.25"/>
    <row r="101" ht="13.5" x14ac:dyDescent="0.25"/>
    <row r="102" ht="13.5" x14ac:dyDescent="0.25"/>
    <row r="103" ht="13.5" x14ac:dyDescent="0.25"/>
    <row r="104" ht="13.5" x14ac:dyDescent="0.25"/>
    <row r="105" ht="13.5" x14ac:dyDescent="0.25"/>
    <row r="106" ht="13.5" x14ac:dyDescent="0.25"/>
    <row r="107" ht="13.5" x14ac:dyDescent="0.25"/>
    <row r="108" ht="13.5" x14ac:dyDescent="0.25"/>
    <row r="109" ht="13.5" x14ac:dyDescent="0.25"/>
    <row r="110" ht="13.5" x14ac:dyDescent="0.25"/>
    <row r="111" ht="13.5" x14ac:dyDescent="0.25"/>
    <row r="112" ht="13.5" x14ac:dyDescent="0.25"/>
    <row r="113" ht="13.5" x14ac:dyDescent="0.25"/>
    <row r="114" ht="13.5" x14ac:dyDescent="0.25"/>
    <row r="115" ht="13.5" x14ac:dyDescent="0.25"/>
    <row r="116" ht="13.5" x14ac:dyDescent="0.25"/>
    <row r="117" ht="13.5" x14ac:dyDescent="0.25"/>
    <row r="118" ht="13.5" x14ac:dyDescent="0.25"/>
    <row r="119" ht="13.5" x14ac:dyDescent="0.25"/>
    <row r="120" ht="13.5" x14ac:dyDescent="0.25"/>
    <row r="121" ht="13.5" x14ac:dyDescent="0.25"/>
    <row r="122" ht="13.5" x14ac:dyDescent="0.25"/>
    <row r="123" ht="13.5" x14ac:dyDescent="0.25"/>
    <row r="124" ht="13.5" x14ac:dyDescent="0.25"/>
    <row r="125" ht="13.5" x14ac:dyDescent="0.25"/>
    <row r="126" ht="13.5" x14ac:dyDescent="0.25"/>
    <row r="127" ht="13.5" x14ac:dyDescent="0.25"/>
    <row r="128" ht="13.5" x14ac:dyDescent="0.25"/>
    <row r="129" ht="13.5" x14ac:dyDescent="0.25"/>
    <row r="130" ht="13.5" x14ac:dyDescent="0.25"/>
    <row r="131" ht="13.5" x14ac:dyDescent="0.25"/>
    <row r="132" ht="13.5" x14ac:dyDescent="0.25"/>
    <row r="133" ht="13.5" x14ac:dyDescent="0.25"/>
    <row r="134" ht="13.5" x14ac:dyDescent="0.25"/>
    <row r="135" ht="13.5" x14ac:dyDescent="0.25"/>
    <row r="136" ht="13.5" x14ac:dyDescent="0.25"/>
    <row r="137" ht="13.5" x14ac:dyDescent="0.25"/>
    <row r="138" ht="13.5" x14ac:dyDescent="0.25"/>
    <row r="139" ht="13.5" x14ac:dyDescent="0.25"/>
    <row r="140" ht="13.5" x14ac:dyDescent="0.25"/>
    <row r="141" ht="13.5" x14ac:dyDescent="0.25"/>
    <row r="142" ht="13.5" x14ac:dyDescent="0.25"/>
    <row r="143" ht="13.5" x14ac:dyDescent="0.25"/>
    <row r="144" ht="13.5" x14ac:dyDescent="0.25"/>
    <row r="145" ht="13.5" x14ac:dyDescent="0.25"/>
    <row r="146" ht="13.5" x14ac:dyDescent="0.25"/>
    <row r="147" ht="13.5" x14ac:dyDescent="0.25"/>
    <row r="148" ht="13.5" x14ac:dyDescent="0.25"/>
    <row r="149" ht="13.5" x14ac:dyDescent="0.25"/>
    <row r="150" ht="13.5" x14ac:dyDescent="0.25"/>
    <row r="151" ht="13.5" x14ac:dyDescent="0.25"/>
    <row r="152" ht="13.5" x14ac:dyDescent="0.25"/>
    <row r="153" ht="13.5" x14ac:dyDescent="0.25"/>
    <row r="154" ht="13.5" x14ac:dyDescent="0.25"/>
    <row r="155" ht="13.5" x14ac:dyDescent="0.25"/>
    <row r="156" ht="13.5" x14ac:dyDescent="0.25"/>
    <row r="157" ht="13.5" x14ac:dyDescent="0.25"/>
    <row r="158" ht="13.5" x14ac:dyDescent="0.25"/>
    <row r="159" ht="13.5" x14ac:dyDescent="0.25"/>
    <row r="160" ht="13.5" x14ac:dyDescent="0.25"/>
    <row r="161" ht="13.5" x14ac:dyDescent="0.25"/>
    <row r="162" ht="13.5" x14ac:dyDescent="0.25"/>
    <row r="163" ht="13.5" x14ac:dyDescent="0.25"/>
    <row r="164" ht="13.5" x14ac:dyDescent="0.25"/>
    <row r="165" ht="13.5" x14ac:dyDescent="0.25"/>
    <row r="166" ht="13.5" x14ac:dyDescent="0.25"/>
    <row r="167" ht="13.5" x14ac:dyDescent="0.25"/>
    <row r="168" ht="13.5" x14ac:dyDescent="0.25"/>
    <row r="169" ht="13.5" x14ac:dyDescent="0.25"/>
    <row r="170" ht="13.5" x14ac:dyDescent="0.25"/>
    <row r="171" ht="13.5" x14ac:dyDescent="0.25"/>
    <row r="172" ht="13.5" x14ac:dyDescent="0.25"/>
    <row r="173" ht="13.5" x14ac:dyDescent="0.25"/>
    <row r="174" ht="13.5" x14ac:dyDescent="0.25"/>
    <row r="175" ht="13.5" x14ac:dyDescent="0.25"/>
    <row r="176" ht="13.5" x14ac:dyDescent="0.25"/>
    <row r="177" ht="13.5" x14ac:dyDescent="0.25"/>
    <row r="178" ht="13.5" x14ac:dyDescent="0.25"/>
    <row r="179" ht="13.5" x14ac:dyDescent="0.25"/>
    <row r="180" ht="13.5" x14ac:dyDescent="0.25"/>
    <row r="181" ht="13.5" x14ac:dyDescent="0.25"/>
    <row r="182" ht="13.5" x14ac:dyDescent="0.25"/>
    <row r="183" ht="13.5" x14ac:dyDescent="0.25"/>
    <row r="184" ht="13.5" x14ac:dyDescent="0.25"/>
    <row r="185" ht="13.5" x14ac:dyDescent="0.25"/>
    <row r="186" ht="13.5" x14ac:dyDescent="0.25"/>
    <row r="187" ht="13.5" x14ac:dyDescent="0.25"/>
    <row r="188" ht="13.5" x14ac:dyDescent="0.25"/>
    <row r="189" ht="13.5" x14ac:dyDescent="0.25"/>
    <row r="190" ht="13.5" x14ac:dyDescent="0.25"/>
    <row r="191" ht="13.5" x14ac:dyDescent="0.25"/>
    <row r="192" ht="13.5" x14ac:dyDescent="0.25"/>
    <row r="193" ht="13.5" x14ac:dyDescent="0.25"/>
    <row r="194" ht="13.5" x14ac:dyDescent="0.25"/>
    <row r="195" ht="13.5" x14ac:dyDescent="0.25"/>
    <row r="196" ht="13.5" x14ac:dyDescent="0.25"/>
    <row r="197" ht="13.5" x14ac:dyDescent="0.25"/>
    <row r="198" ht="13.5" x14ac:dyDescent="0.25"/>
    <row r="199" ht="13.5" x14ac:dyDescent="0.25"/>
    <row r="200" ht="13.5" x14ac:dyDescent="0.25"/>
    <row r="201" ht="13.5" x14ac:dyDescent="0.25"/>
    <row r="202" ht="13.5" x14ac:dyDescent="0.25"/>
    <row r="203" ht="13.5" x14ac:dyDescent="0.25"/>
    <row r="204" ht="13.5" x14ac:dyDescent="0.25"/>
    <row r="205" ht="13.5" x14ac:dyDescent="0.25"/>
    <row r="206" ht="13.5" x14ac:dyDescent="0.25"/>
    <row r="207" ht="13.5" x14ac:dyDescent="0.25"/>
    <row r="208" ht="13.5" x14ac:dyDescent="0.25"/>
    <row r="209" ht="13.5" x14ac:dyDescent="0.25"/>
    <row r="210" ht="13.5" x14ac:dyDescent="0.25"/>
    <row r="211" ht="13.5" x14ac:dyDescent="0.25"/>
    <row r="212" ht="13.5" x14ac:dyDescent="0.25"/>
    <row r="213" ht="13.5" x14ac:dyDescent="0.25"/>
    <row r="214" ht="13.5" x14ac:dyDescent="0.25"/>
    <row r="215" ht="13.5" x14ac:dyDescent="0.25"/>
    <row r="216" ht="13.5" x14ac:dyDescent="0.25"/>
    <row r="217" ht="13.5" x14ac:dyDescent="0.25"/>
    <row r="218" ht="13.5" x14ac:dyDescent="0.25"/>
    <row r="219" ht="13.5" x14ac:dyDescent="0.25"/>
    <row r="220" ht="13.5" x14ac:dyDescent="0.25"/>
    <row r="221" ht="13.5" x14ac:dyDescent="0.25"/>
    <row r="222" ht="13.5" x14ac:dyDescent="0.25"/>
    <row r="223" ht="13.5" x14ac:dyDescent="0.25"/>
    <row r="224" ht="13.5" x14ac:dyDescent="0.25"/>
    <row r="225" ht="13.5" x14ac:dyDescent="0.25"/>
    <row r="226" ht="13.5" x14ac:dyDescent="0.25"/>
    <row r="227" ht="13.5" x14ac:dyDescent="0.25"/>
    <row r="228" ht="13.5" x14ac:dyDescent="0.25"/>
    <row r="229" ht="13.5" x14ac:dyDescent="0.25"/>
    <row r="230" ht="13.5" x14ac:dyDescent="0.25"/>
    <row r="231" ht="13.5" x14ac:dyDescent="0.25"/>
    <row r="232" ht="13.5" x14ac:dyDescent="0.25"/>
    <row r="233" ht="13.5" x14ac:dyDescent="0.25"/>
    <row r="234" ht="13.5" x14ac:dyDescent="0.25"/>
    <row r="235" ht="13.5" x14ac:dyDescent="0.25"/>
    <row r="236" ht="13.5" x14ac:dyDescent="0.25"/>
    <row r="237" ht="13.5" x14ac:dyDescent="0.25"/>
    <row r="238" ht="13.5" x14ac:dyDescent="0.25"/>
    <row r="239" ht="13.5" x14ac:dyDescent="0.25"/>
    <row r="240" ht="13.5" x14ac:dyDescent="0.25"/>
    <row r="241" ht="13.5" x14ac:dyDescent="0.25"/>
    <row r="242" ht="13.5" x14ac:dyDescent="0.25"/>
    <row r="243" ht="13.5" x14ac:dyDescent="0.25"/>
    <row r="244" ht="13.5" x14ac:dyDescent="0.25"/>
    <row r="245" ht="13.5" x14ac:dyDescent="0.25"/>
    <row r="246" ht="13.5" x14ac:dyDescent="0.25"/>
    <row r="247" ht="13.5" x14ac:dyDescent="0.25"/>
    <row r="248" ht="13.5" x14ac:dyDescent="0.25"/>
    <row r="249" ht="13.5" x14ac:dyDescent="0.25"/>
    <row r="250" ht="13.5" x14ac:dyDescent="0.25"/>
    <row r="251" ht="13.5" x14ac:dyDescent="0.25"/>
    <row r="252" ht="13.5" x14ac:dyDescent="0.25"/>
  </sheetData>
  <sheetProtection selectLockedCells="1"/>
  <mergeCells count="21">
    <mergeCell ref="I1:L1"/>
    <mergeCell ref="I2:L2"/>
    <mergeCell ref="B75:R75"/>
    <mergeCell ref="I17:I18"/>
    <mergeCell ref="L17:L18"/>
    <mergeCell ref="O17:O18"/>
    <mergeCell ref="R17:R18"/>
    <mergeCell ref="A3:B3"/>
    <mergeCell ref="F17:F18"/>
    <mergeCell ref="B68:R68"/>
    <mergeCell ref="B69:R69"/>
    <mergeCell ref="B70:R70"/>
    <mergeCell ref="B71:R71"/>
    <mergeCell ref="B72:R72"/>
    <mergeCell ref="B73:R73"/>
    <mergeCell ref="B74:R74"/>
    <mergeCell ref="AA17:AA18"/>
    <mergeCell ref="AD17:AD18"/>
    <mergeCell ref="AG17:AG18"/>
    <mergeCell ref="U17:U18"/>
    <mergeCell ref="X17:X18"/>
  </mergeCells>
  <pageMargins left="0.7" right="0.7" top="0.5" bottom="0.25" header="0.3" footer="0.3"/>
  <pageSetup scale="67" orientation="landscape" r:id="rId1"/>
  <rowBreaks count="1" manualBreakCount="1">
    <brk id="53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44062-E076-4298-A3E2-714F935784C3}">
  <sheetPr>
    <tabColor theme="7" tint="0.39997558519241921"/>
  </sheetPr>
  <dimension ref="A1:AG75"/>
  <sheetViews>
    <sheetView showGridLines="0" topLeftCell="A4" workbookViewId="0">
      <selection activeCell="C31" sqref="C31"/>
    </sheetView>
  </sheetViews>
  <sheetFormatPr defaultColWidth="9.28515625" defaultRowHeight="13.5" x14ac:dyDescent="0.25"/>
  <cols>
    <col min="1" max="1" width="2.7109375" style="11" customWidth="1"/>
    <col min="2" max="2" width="20.28515625" style="11" customWidth="1"/>
    <col min="3" max="3" width="32.7109375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 t="s">
        <v>181</v>
      </c>
      <c r="I1" s="400" t="s">
        <v>40</v>
      </c>
      <c r="J1" s="400"/>
      <c r="K1" s="400"/>
      <c r="L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  <c r="H2" s="93" t="s">
        <v>182</v>
      </c>
      <c r="I2" s="401"/>
      <c r="J2" s="401"/>
      <c r="K2" s="401"/>
      <c r="L2" s="401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F5" s="53"/>
      <c r="H5" s="53"/>
      <c r="I5" s="53"/>
      <c r="K5" s="53"/>
      <c r="L5" s="53"/>
      <c r="N5" s="53"/>
      <c r="O5" s="53"/>
      <c r="Q5" s="53"/>
      <c r="R5" s="53"/>
      <c r="T5" s="53"/>
      <c r="U5" s="53"/>
      <c r="W5" s="53"/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B6" s="53"/>
      <c r="E6" s="53"/>
      <c r="F6" s="53"/>
      <c r="H6" s="53"/>
      <c r="I6" s="53"/>
      <c r="K6" s="53"/>
      <c r="L6" s="53"/>
      <c r="N6" s="53"/>
      <c r="O6" s="53"/>
      <c r="Q6" s="53"/>
      <c r="R6" s="53"/>
      <c r="T6" s="53"/>
      <c r="U6" s="53"/>
      <c r="W6" s="53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185</v>
      </c>
      <c r="B7" s="53"/>
      <c r="E7" s="53"/>
      <c r="F7" s="53"/>
      <c r="H7" s="53"/>
      <c r="I7" s="53"/>
      <c r="K7" s="53"/>
      <c r="L7" s="53"/>
      <c r="N7" s="53"/>
      <c r="O7" s="53"/>
      <c r="Q7" s="53"/>
      <c r="R7" s="53"/>
      <c r="T7" s="53"/>
      <c r="U7" s="53"/>
      <c r="W7" s="53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B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C9" s="194" t="s">
        <v>186</v>
      </c>
      <c r="E9" s="198"/>
      <c r="F9" s="53"/>
      <c r="H9" s="198"/>
      <c r="I9" s="53"/>
      <c r="K9" s="198"/>
      <c r="L9" s="53"/>
      <c r="N9" s="198"/>
      <c r="O9" s="53"/>
      <c r="Q9" s="198"/>
      <c r="R9" s="53"/>
      <c r="T9" s="198"/>
      <c r="U9" s="53"/>
      <c r="W9" s="198"/>
      <c r="X9" s="53"/>
      <c r="Z9" s="198"/>
      <c r="AA9" s="53"/>
      <c r="AC9" s="198"/>
      <c r="AD9" s="53"/>
      <c r="AF9" s="198"/>
      <c r="AG9" s="53"/>
    </row>
    <row r="10" spans="1:33" ht="13.15" customHeight="1" x14ac:dyDescent="0.25">
      <c r="C10" s="194" t="s">
        <v>187</v>
      </c>
      <c r="E10" s="198"/>
      <c r="F10" s="53"/>
      <c r="H10" s="198"/>
      <c r="I10" s="53"/>
      <c r="K10" s="198"/>
      <c r="L10" s="53"/>
      <c r="N10" s="198"/>
      <c r="O10" s="53"/>
      <c r="Q10" s="198"/>
      <c r="R10" s="53"/>
      <c r="T10" s="198"/>
      <c r="U10" s="53"/>
      <c r="W10" s="198"/>
      <c r="X10" s="53"/>
      <c r="Z10" s="198"/>
      <c r="AA10" s="53"/>
      <c r="AC10" s="198"/>
      <c r="AD10" s="53"/>
      <c r="AF10" s="198"/>
      <c r="AG10" s="53"/>
    </row>
    <row r="11" spans="1:33" ht="13.15" customHeight="1" x14ac:dyDescent="0.25">
      <c r="C11" s="194" t="s">
        <v>188</v>
      </c>
      <c r="E11" s="139"/>
      <c r="F11" s="53"/>
      <c r="H11" s="139"/>
      <c r="I11" s="53"/>
      <c r="K11" s="139"/>
      <c r="L11" s="53"/>
      <c r="N11" s="139"/>
      <c r="O11" s="53"/>
      <c r="Q11" s="139"/>
      <c r="R11" s="53"/>
      <c r="T11" s="139"/>
      <c r="U11" s="53"/>
      <c r="W11" s="139"/>
      <c r="X11" s="53"/>
      <c r="Z11" s="139"/>
      <c r="AA11" s="53"/>
      <c r="AC11" s="139"/>
      <c r="AD11" s="53"/>
      <c r="AF11" s="139"/>
      <c r="AG11" s="53"/>
    </row>
    <row r="12" spans="1:33" ht="13.15" customHeight="1" x14ac:dyDescent="0.25">
      <c r="C12" s="194" t="s">
        <v>189</v>
      </c>
      <c r="E12" s="198"/>
      <c r="F12" s="53"/>
      <c r="H12" s="198"/>
      <c r="I12" s="53"/>
      <c r="K12" s="198"/>
      <c r="L12" s="53"/>
      <c r="N12" s="198"/>
      <c r="O12" s="53"/>
      <c r="Q12" s="198"/>
      <c r="R12" s="53"/>
      <c r="T12" s="198"/>
      <c r="U12" s="53"/>
      <c r="W12" s="198"/>
      <c r="X12" s="53"/>
      <c r="Z12" s="198"/>
      <c r="AA12" s="53"/>
      <c r="AC12" s="198"/>
      <c r="AD12" s="53"/>
      <c r="AF12" s="198"/>
      <c r="AG12" s="53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H14" s="53"/>
      <c r="I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191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01"/>
      <c r="F19" s="210">
        <f t="shared" ref="F19:F27" si="0">IFERROR(E19/E$27,0)</f>
        <v>0</v>
      </c>
      <c r="H19" s="201"/>
      <c r="I19" s="210">
        <f t="shared" ref="I19:I27" si="1">IFERROR(H19/H$27,0)</f>
        <v>0</v>
      </c>
      <c r="K19" s="201"/>
      <c r="L19" s="210">
        <f t="shared" ref="L19:L27" si="2">IFERROR(K19/K$27,0)</f>
        <v>0</v>
      </c>
      <c r="N19" s="201"/>
      <c r="O19" s="210">
        <f t="shared" ref="O19:O27" si="3">IFERROR(N19/N$27,0)</f>
        <v>0</v>
      </c>
      <c r="Q19" s="201"/>
      <c r="R19" s="210">
        <f t="shared" ref="R19:R27" si="4">IFERROR(Q19/Q$27,0)</f>
        <v>0</v>
      </c>
      <c r="T19" s="201"/>
      <c r="U19" s="210">
        <f t="shared" ref="U19:U27" si="5">IFERROR(T19/T$27,0)</f>
        <v>0</v>
      </c>
      <c r="W19" s="201"/>
      <c r="X19" s="210">
        <f t="shared" ref="X19:X27" si="6">IFERROR(W19/W$27,0)</f>
        <v>0</v>
      </c>
      <c r="Z19" s="201"/>
      <c r="AA19" s="210">
        <f t="shared" ref="AA19:AA27" si="7">IFERROR(Z19/Z$27,0)</f>
        <v>0</v>
      </c>
      <c r="AC19" s="201"/>
      <c r="AD19" s="210">
        <f t="shared" ref="AD19:AD27" si="8">IFERROR(AC19/AC$27,0)</f>
        <v>0</v>
      </c>
      <c r="AF19" s="201"/>
      <c r="AG19" s="210">
        <f t="shared" ref="AG19:AG27" si="9">IFERROR(AF19/AF$27,0)</f>
        <v>0</v>
      </c>
    </row>
    <row r="20" spans="2:33" ht="13.15" customHeight="1" x14ac:dyDescent="0.25">
      <c r="B20" s="11" t="s">
        <v>195</v>
      </c>
      <c r="E20" s="202"/>
      <c r="F20" s="210">
        <f t="shared" si="0"/>
        <v>0</v>
      </c>
      <c r="H20" s="202"/>
      <c r="I20" s="210">
        <f t="shared" si="1"/>
        <v>0</v>
      </c>
      <c r="K20" s="202"/>
      <c r="L20" s="210">
        <f t="shared" si="2"/>
        <v>0</v>
      </c>
      <c r="N20" s="202"/>
      <c r="O20" s="210">
        <f t="shared" si="3"/>
        <v>0</v>
      </c>
      <c r="Q20" s="202"/>
      <c r="R20" s="210">
        <f t="shared" si="4"/>
        <v>0</v>
      </c>
      <c r="T20" s="202"/>
      <c r="U20" s="210">
        <f t="shared" si="5"/>
        <v>0</v>
      </c>
      <c r="W20" s="202"/>
      <c r="X20" s="210">
        <f t="shared" si="6"/>
        <v>0</v>
      </c>
      <c r="Z20" s="202"/>
      <c r="AA20" s="210">
        <f t="shared" si="7"/>
        <v>0</v>
      </c>
      <c r="AC20" s="202"/>
      <c r="AD20" s="210">
        <f t="shared" si="8"/>
        <v>0</v>
      </c>
      <c r="AF20" s="202"/>
      <c r="AG20" s="210">
        <f t="shared" si="9"/>
        <v>0</v>
      </c>
    </row>
    <row r="21" spans="2:33" ht="13.15" customHeight="1" x14ac:dyDescent="0.25">
      <c r="B21" s="11" t="s">
        <v>76</v>
      </c>
      <c r="E21" s="202"/>
      <c r="F21" s="210">
        <f t="shared" si="0"/>
        <v>0</v>
      </c>
      <c r="H21" s="202"/>
      <c r="I21" s="210">
        <f t="shared" si="1"/>
        <v>0</v>
      </c>
      <c r="K21" s="202"/>
      <c r="L21" s="210">
        <f t="shared" si="2"/>
        <v>0</v>
      </c>
      <c r="N21" s="202"/>
      <c r="O21" s="210">
        <f t="shared" si="3"/>
        <v>0</v>
      </c>
      <c r="Q21" s="202"/>
      <c r="R21" s="210">
        <f t="shared" si="4"/>
        <v>0</v>
      </c>
      <c r="T21" s="202"/>
      <c r="U21" s="210">
        <f t="shared" si="5"/>
        <v>0</v>
      </c>
      <c r="W21" s="202"/>
      <c r="X21" s="210">
        <f t="shared" si="6"/>
        <v>0</v>
      </c>
      <c r="Z21" s="202"/>
      <c r="AA21" s="210">
        <f t="shared" si="7"/>
        <v>0</v>
      </c>
      <c r="AC21" s="202"/>
      <c r="AD21" s="210">
        <f t="shared" si="8"/>
        <v>0</v>
      </c>
      <c r="AF21" s="202"/>
      <c r="AG21" s="210">
        <f t="shared" si="9"/>
        <v>0</v>
      </c>
    </row>
    <row r="22" spans="2:33" ht="13.15" customHeight="1" x14ac:dyDescent="0.25">
      <c r="B22" s="11" t="s">
        <v>196</v>
      </c>
      <c r="E22" s="202"/>
      <c r="F22" s="210">
        <f t="shared" si="0"/>
        <v>0</v>
      </c>
      <c r="H22" s="202"/>
      <c r="I22" s="210">
        <f t="shared" si="1"/>
        <v>0</v>
      </c>
      <c r="K22" s="202"/>
      <c r="L22" s="210">
        <f t="shared" si="2"/>
        <v>0</v>
      </c>
      <c r="N22" s="202"/>
      <c r="O22" s="210">
        <f t="shared" si="3"/>
        <v>0</v>
      </c>
      <c r="Q22" s="202"/>
      <c r="R22" s="210">
        <f t="shared" si="4"/>
        <v>0</v>
      </c>
      <c r="T22" s="202"/>
      <c r="U22" s="210">
        <f t="shared" si="5"/>
        <v>0</v>
      </c>
      <c r="W22" s="202"/>
      <c r="X22" s="210">
        <f t="shared" si="6"/>
        <v>0</v>
      </c>
      <c r="Z22" s="202"/>
      <c r="AA22" s="210">
        <f t="shared" si="7"/>
        <v>0</v>
      </c>
      <c r="AC22" s="202"/>
      <c r="AD22" s="210">
        <f t="shared" si="8"/>
        <v>0</v>
      </c>
      <c r="AF22" s="202"/>
      <c r="AG22" s="210">
        <f t="shared" si="9"/>
        <v>0</v>
      </c>
    </row>
    <row r="23" spans="2:33" ht="13.15" customHeight="1" x14ac:dyDescent="0.25">
      <c r="B23" s="11" t="s">
        <v>81</v>
      </c>
      <c r="E23" s="202"/>
      <c r="F23" s="210">
        <f t="shared" si="0"/>
        <v>0</v>
      </c>
      <c r="H23" s="202"/>
      <c r="I23" s="210">
        <f t="shared" si="1"/>
        <v>0</v>
      </c>
      <c r="K23" s="202"/>
      <c r="L23" s="210">
        <f t="shared" si="2"/>
        <v>0</v>
      </c>
      <c r="N23" s="202"/>
      <c r="O23" s="210">
        <f t="shared" si="3"/>
        <v>0</v>
      </c>
      <c r="Q23" s="202"/>
      <c r="R23" s="210">
        <f t="shared" si="4"/>
        <v>0</v>
      </c>
      <c r="T23" s="202"/>
      <c r="U23" s="210">
        <f t="shared" si="5"/>
        <v>0</v>
      </c>
      <c r="W23" s="202"/>
      <c r="X23" s="210">
        <f t="shared" si="6"/>
        <v>0</v>
      </c>
      <c r="Z23" s="202"/>
      <c r="AA23" s="210">
        <f t="shared" si="7"/>
        <v>0</v>
      </c>
      <c r="AC23" s="202"/>
      <c r="AD23" s="210">
        <f t="shared" si="8"/>
        <v>0</v>
      </c>
      <c r="AF23" s="202"/>
      <c r="AG23" s="210">
        <f t="shared" si="9"/>
        <v>0</v>
      </c>
    </row>
    <row r="24" spans="2:33" ht="13.15" customHeight="1" x14ac:dyDescent="0.25">
      <c r="B24" s="11" t="s">
        <v>197</v>
      </c>
      <c r="E24" s="202"/>
      <c r="F24" s="210">
        <f t="shared" si="0"/>
        <v>0</v>
      </c>
      <c r="H24" s="202"/>
      <c r="I24" s="210">
        <f t="shared" si="1"/>
        <v>0</v>
      </c>
      <c r="K24" s="202"/>
      <c r="L24" s="210">
        <f t="shared" si="2"/>
        <v>0</v>
      </c>
      <c r="N24" s="202"/>
      <c r="O24" s="210">
        <f t="shared" si="3"/>
        <v>0</v>
      </c>
      <c r="Q24" s="202"/>
      <c r="R24" s="210">
        <f t="shared" si="4"/>
        <v>0</v>
      </c>
      <c r="T24" s="202"/>
      <c r="U24" s="210">
        <f t="shared" si="5"/>
        <v>0</v>
      </c>
      <c r="W24" s="202"/>
      <c r="X24" s="210">
        <f t="shared" si="6"/>
        <v>0</v>
      </c>
      <c r="Z24" s="202"/>
      <c r="AA24" s="210">
        <f t="shared" si="7"/>
        <v>0</v>
      </c>
      <c r="AC24" s="202"/>
      <c r="AD24" s="210">
        <f t="shared" si="8"/>
        <v>0</v>
      </c>
      <c r="AF24" s="202"/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02"/>
      <c r="F25" s="210">
        <f t="shared" si="0"/>
        <v>0</v>
      </c>
      <c r="H25" s="202"/>
      <c r="I25" s="210">
        <f t="shared" si="1"/>
        <v>0</v>
      </c>
      <c r="K25" s="202"/>
      <c r="L25" s="210">
        <f t="shared" si="2"/>
        <v>0</v>
      </c>
      <c r="N25" s="202"/>
      <c r="O25" s="210">
        <f t="shared" si="3"/>
        <v>0</v>
      </c>
      <c r="Q25" s="202"/>
      <c r="R25" s="210">
        <f t="shared" si="4"/>
        <v>0</v>
      </c>
      <c r="T25" s="202"/>
      <c r="U25" s="210">
        <f t="shared" si="5"/>
        <v>0</v>
      </c>
      <c r="W25" s="202"/>
      <c r="X25" s="210">
        <f t="shared" si="6"/>
        <v>0</v>
      </c>
      <c r="Z25" s="202"/>
      <c r="AA25" s="210">
        <f t="shared" si="7"/>
        <v>0</v>
      </c>
      <c r="AC25" s="202"/>
      <c r="AD25" s="210">
        <f t="shared" si="8"/>
        <v>0</v>
      </c>
      <c r="AF25" s="202"/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04"/>
      <c r="F26" s="211">
        <f t="shared" si="0"/>
        <v>0</v>
      </c>
      <c r="H26" s="204"/>
      <c r="I26" s="211">
        <f t="shared" si="1"/>
        <v>0</v>
      </c>
      <c r="K26" s="204"/>
      <c r="L26" s="211">
        <f t="shared" si="2"/>
        <v>0</v>
      </c>
      <c r="N26" s="204"/>
      <c r="O26" s="211">
        <f t="shared" si="3"/>
        <v>0</v>
      </c>
      <c r="Q26" s="204"/>
      <c r="R26" s="211">
        <f t="shared" si="4"/>
        <v>0</v>
      </c>
      <c r="T26" s="204"/>
      <c r="U26" s="211">
        <f t="shared" si="5"/>
        <v>0</v>
      </c>
      <c r="W26" s="204"/>
      <c r="X26" s="211">
        <f t="shared" si="6"/>
        <v>0</v>
      </c>
      <c r="Z26" s="204"/>
      <c r="AA26" s="211">
        <f t="shared" si="7"/>
        <v>0</v>
      </c>
      <c r="AC26" s="204"/>
      <c r="AD26" s="211">
        <f t="shared" si="8"/>
        <v>0</v>
      </c>
      <c r="AF26" s="204"/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02"/>
      <c r="F30" s="210">
        <f t="shared" ref="F30:F33" si="10">IFERROR(E30/E$27,0)</f>
        <v>0</v>
      </c>
      <c r="H30" s="202"/>
      <c r="I30" s="210">
        <f t="shared" ref="I30:I33" si="11">IFERROR(H30/H$27,0)</f>
        <v>0</v>
      </c>
      <c r="K30" s="202"/>
      <c r="L30" s="210">
        <f t="shared" ref="L30:L33" si="12">IFERROR(K30/K$27,0)</f>
        <v>0</v>
      </c>
      <c r="N30" s="202"/>
      <c r="O30" s="210">
        <f t="shared" ref="O30:O33" si="13">IFERROR(N30/N$27,0)</f>
        <v>0</v>
      </c>
      <c r="Q30" s="202"/>
      <c r="R30" s="210">
        <f t="shared" ref="R30:R33" si="14">IFERROR(Q30/Q$27,0)</f>
        <v>0</v>
      </c>
      <c r="T30" s="202"/>
      <c r="U30" s="210">
        <f t="shared" ref="U30:U33" si="15">IFERROR(T30/T$27,0)</f>
        <v>0</v>
      </c>
      <c r="W30" s="202"/>
      <c r="X30" s="210">
        <f t="shared" ref="X30:X33" si="16">IFERROR(W30/W$27,0)</f>
        <v>0</v>
      </c>
      <c r="Z30" s="202"/>
      <c r="AA30" s="210">
        <f t="shared" ref="AA30:AA33" si="17">IFERROR(Z30/Z$27,0)</f>
        <v>0</v>
      </c>
      <c r="AC30" s="202"/>
      <c r="AD30" s="210">
        <f t="shared" ref="AD30:AD33" si="18">IFERROR(AC30/AC$27,0)</f>
        <v>0</v>
      </c>
      <c r="AF30" s="202"/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02"/>
      <c r="F31" s="210">
        <f t="shared" si="10"/>
        <v>0</v>
      </c>
      <c r="H31" s="202"/>
      <c r="I31" s="210">
        <f t="shared" si="11"/>
        <v>0</v>
      </c>
      <c r="K31" s="202"/>
      <c r="L31" s="210">
        <f t="shared" si="12"/>
        <v>0</v>
      </c>
      <c r="N31" s="202"/>
      <c r="O31" s="210">
        <f t="shared" si="13"/>
        <v>0</v>
      </c>
      <c r="Q31" s="202"/>
      <c r="R31" s="210">
        <f t="shared" si="14"/>
        <v>0</v>
      </c>
      <c r="T31" s="202"/>
      <c r="U31" s="210">
        <f t="shared" si="15"/>
        <v>0</v>
      </c>
      <c r="W31" s="202"/>
      <c r="X31" s="210">
        <f t="shared" si="16"/>
        <v>0</v>
      </c>
      <c r="Z31" s="202"/>
      <c r="AA31" s="210">
        <f t="shared" si="17"/>
        <v>0</v>
      </c>
      <c r="AC31" s="202"/>
      <c r="AD31" s="210">
        <f t="shared" si="18"/>
        <v>0</v>
      </c>
      <c r="AF31" s="202"/>
      <c r="AG31" s="210">
        <f t="shared" si="19"/>
        <v>0</v>
      </c>
    </row>
    <row r="32" spans="2:33" ht="13.15" customHeight="1" x14ac:dyDescent="0.25">
      <c r="B32" s="11" t="s">
        <v>203</v>
      </c>
      <c r="E32" s="204"/>
      <c r="F32" s="211">
        <f t="shared" si="10"/>
        <v>0</v>
      </c>
      <c r="H32" s="204"/>
      <c r="I32" s="211">
        <f t="shared" si="11"/>
        <v>0</v>
      </c>
      <c r="K32" s="204"/>
      <c r="L32" s="211">
        <f t="shared" si="12"/>
        <v>0</v>
      </c>
      <c r="N32" s="204"/>
      <c r="O32" s="211">
        <f t="shared" si="13"/>
        <v>0</v>
      </c>
      <c r="Q32" s="204"/>
      <c r="R32" s="211">
        <f t="shared" si="14"/>
        <v>0</v>
      </c>
      <c r="T32" s="204"/>
      <c r="U32" s="211">
        <f t="shared" si="15"/>
        <v>0</v>
      </c>
      <c r="W32" s="204"/>
      <c r="X32" s="211">
        <f t="shared" si="16"/>
        <v>0</v>
      </c>
      <c r="Z32" s="204"/>
      <c r="AA32" s="211">
        <f t="shared" si="17"/>
        <v>0</v>
      </c>
      <c r="AC32" s="204"/>
      <c r="AD32" s="211">
        <f t="shared" si="18"/>
        <v>0</v>
      </c>
      <c r="AF32" s="204"/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02"/>
      <c r="F36" s="210">
        <f t="shared" ref="F36:F39" si="20">IFERROR(E36/E$27,0)</f>
        <v>0</v>
      </c>
      <c r="H36" s="202"/>
      <c r="I36" s="210">
        <f t="shared" ref="I36:I39" si="21">IFERROR(H36/H$27,0)</f>
        <v>0</v>
      </c>
      <c r="K36" s="202"/>
      <c r="L36" s="210">
        <f t="shared" ref="L36:L39" si="22">IFERROR(K36/K$27,0)</f>
        <v>0</v>
      </c>
      <c r="N36" s="202"/>
      <c r="O36" s="210">
        <f t="shared" ref="O36:O39" si="23">IFERROR(N36/N$27,0)</f>
        <v>0</v>
      </c>
      <c r="Q36" s="202"/>
      <c r="R36" s="210">
        <f t="shared" ref="R36:R39" si="24">IFERROR(Q36/Q$27,0)</f>
        <v>0</v>
      </c>
      <c r="T36" s="202"/>
      <c r="U36" s="210">
        <f t="shared" ref="U36:U39" si="25">IFERROR(T36/T$27,0)</f>
        <v>0</v>
      </c>
      <c r="W36" s="202"/>
      <c r="X36" s="210">
        <f t="shared" ref="X36:X39" si="26">IFERROR(W36/W$27,0)</f>
        <v>0</v>
      </c>
      <c r="Z36" s="202"/>
      <c r="AA36" s="210">
        <f t="shared" ref="AA36:AA39" si="27">IFERROR(Z36/Z$27,0)</f>
        <v>0</v>
      </c>
      <c r="AC36" s="202"/>
      <c r="AD36" s="210">
        <f t="shared" ref="AD36:AD39" si="28">IFERROR(AC36/AC$27,0)</f>
        <v>0</v>
      </c>
      <c r="AF36" s="202"/>
      <c r="AG36" s="210">
        <f t="shared" ref="AG36:AG39" si="29">IFERROR(AF36/AF$27,0)</f>
        <v>0</v>
      </c>
    </row>
    <row r="37" spans="2:33" ht="13.15" customHeight="1" x14ac:dyDescent="0.25">
      <c r="B37" s="11" t="s">
        <v>207</v>
      </c>
      <c r="E37" s="202"/>
      <c r="F37" s="210">
        <f t="shared" si="20"/>
        <v>0</v>
      </c>
      <c r="H37" s="202"/>
      <c r="I37" s="210">
        <f t="shared" si="21"/>
        <v>0</v>
      </c>
      <c r="K37" s="202"/>
      <c r="L37" s="210">
        <f t="shared" si="22"/>
        <v>0</v>
      </c>
      <c r="N37" s="202"/>
      <c r="O37" s="210">
        <f t="shared" si="23"/>
        <v>0</v>
      </c>
      <c r="Q37" s="202"/>
      <c r="R37" s="210">
        <f t="shared" si="24"/>
        <v>0</v>
      </c>
      <c r="T37" s="202"/>
      <c r="U37" s="210">
        <f t="shared" si="25"/>
        <v>0</v>
      </c>
      <c r="W37" s="202"/>
      <c r="X37" s="210">
        <f t="shared" si="26"/>
        <v>0</v>
      </c>
      <c r="Z37" s="202"/>
      <c r="AA37" s="210">
        <f t="shared" si="27"/>
        <v>0</v>
      </c>
      <c r="AC37" s="202"/>
      <c r="AD37" s="210">
        <f t="shared" si="28"/>
        <v>0</v>
      </c>
      <c r="AF37" s="202"/>
      <c r="AG37" s="210">
        <f t="shared" si="29"/>
        <v>0</v>
      </c>
    </row>
    <row r="38" spans="2:33" ht="13.15" customHeight="1" x14ac:dyDescent="0.25">
      <c r="B38" s="11" t="s">
        <v>208</v>
      </c>
      <c r="E38" s="204"/>
      <c r="F38" s="211">
        <f t="shared" si="20"/>
        <v>0</v>
      </c>
      <c r="H38" s="204"/>
      <c r="I38" s="211">
        <f t="shared" si="21"/>
        <v>0</v>
      </c>
      <c r="K38" s="204"/>
      <c r="L38" s="211">
        <f t="shared" si="22"/>
        <v>0</v>
      </c>
      <c r="N38" s="204"/>
      <c r="O38" s="211">
        <f t="shared" si="23"/>
        <v>0</v>
      </c>
      <c r="Q38" s="204"/>
      <c r="R38" s="211">
        <f t="shared" si="24"/>
        <v>0</v>
      </c>
      <c r="T38" s="204"/>
      <c r="U38" s="211">
        <f t="shared" si="25"/>
        <v>0</v>
      </c>
      <c r="W38" s="204"/>
      <c r="X38" s="211">
        <f t="shared" si="26"/>
        <v>0</v>
      </c>
      <c r="Z38" s="204"/>
      <c r="AA38" s="211">
        <f t="shared" si="27"/>
        <v>0</v>
      </c>
      <c r="AC38" s="204"/>
      <c r="AD38" s="211">
        <f t="shared" si="28"/>
        <v>0</v>
      </c>
      <c r="AF38" s="204"/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si="21"/>
        <v>0</v>
      </c>
      <c r="K39" s="212">
        <f>SUM(K36:K38)</f>
        <v>0</v>
      </c>
      <c r="L39" s="213">
        <f t="shared" si="22"/>
        <v>0</v>
      </c>
      <c r="N39" s="212">
        <f>SUM(N36:N38)</f>
        <v>0</v>
      </c>
      <c r="O39" s="213">
        <f t="shared" si="23"/>
        <v>0</v>
      </c>
      <c r="Q39" s="212">
        <f>SUM(Q36:Q38)</f>
        <v>0</v>
      </c>
      <c r="R39" s="213">
        <f t="shared" si="24"/>
        <v>0</v>
      </c>
      <c r="T39" s="212">
        <f>SUM(T36:T38)</f>
        <v>0</v>
      </c>
      <c r="U39" s="213">
        <f t="shared" si="25"/>
        <v>0</v>
      </c>
      <c r="W39" s="212">
        <f>SUM(W36:W38)</f>
        <v>0</v>
      </c>
      <c r="X39" s="213">
        <f t="shared" si="26"/>
        <v>0</v>
      </c>
      <c r="Z39" s="212">
        <f>SUM(Z36:Z38)</f>
        <v>0</v>
      </c>
      <c r="AA39" s="213">
        <f t="shared" si="27"/>
        <v>0</v>
      </c>
      <c r="AC39" s="212">
        <f>SUM(AC36:AC38)</f>
        <v>0</v>
      </c>
      <c r="AD39" s="213">
        <f t="shared" si="28"/>
        <v>0</v>
      </c>
      <c r="AF39" s="212">
        <f>SUM(AF36:AF38)</f>
        <v>0</v>
      </c>
      <c r="AG39" s="213">
        <f t="shared" si="29"/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02"/>
      <c r="F42" s="210">
        <f t="shared" ref="F42:F54" si="30">IFERROR(E42/E$27,0)</f>
        <v>0</v>
      </c>
      <c r="H42" s="202"/>
      <c r="I42" s="210">
        <f t="shared" ref="I42:I54" si="31">IFERROR(H42/H$27,0)</f>
        <v>0</v>
      </c>
      <c r="K42" s="202"/>
      <c r="L42" s="210">
        <f t="shared" ref="L42:L54" si="32">IFERROR(K42/K$27,0)</f>
        <v>0</v>
      </c>
      <c r="N42" s="202"/>
      <c r="O42" s="210">
        <f t="shared" ref="O42:O54" si="33">IFERROR(N42/N$27,0)</f>
        <v>0</v>
      </c>
      <c r="Q42" s="202"/>
      <c r="R42" s="210">
        <f t="shared" ref="R42:R54" si="34">IFERROR(Q42/Q$27,0)</f>
        <v>0</v>
      </c>
      <c r="T42" s="202"/>
      <c r="U42" s="210">
        <f t="shared" ref="U42:U54" si="35">IFERROR(T42/T$27,0)</f>
        <v>0</v>
      </c>
      <c r="W42" s="202"/>
      <c r="X42" s="210">
        <f t="shared" ref="X42:X54" si="36">IFERROR(W42/W$27,0)</f>
        <v>0</v>
      </c>
      <c r="Z42" s="202"/>
      <c r="AA42" s="210">
        <f t="shared" ref="AA42:AA54" si="37">IFERROR(Z42/Z$27,0)</f>
        <v>0</v>
      </c>
      <c r="AC42" s="202"/>
      <c r="AD42" s="210">
        <f t="shared" ref="AD42:AD54" si="38">IFERROR(AC42/AC$27,0)</f>
        <v>0</v>
      </c>
      <c r="AF42" s="202"/>
      <c r="AG42" s="210">
        <f t="shared" ref="AG42:AG54" si="39">IFERROR(AF42/AF$27,0)</f>
        <v>0</v>
      </c>
    </row>
    <row r="43" spans="2:33" ht="13.15" customHeight="1" x14ac:dyDescent="0.25">
      <c r="B43" s="11" t="s">
        <v>212</v>
      </c>
      <c r="E43" s="202"/>
      <c r="F43" s="210">
        <f t="shared" si="30"/>
        <v>0</v>
      </c>
      <c r="H43" s="202"/>
      <c r="I43" s="210">
        <f t="shared" si="31"/>
        <v>0</v>
      </c>
      <c r="K43" s="202"/>
      <c r="L43" s="210">
        <f t="shared" si="32"/>
        <v>0</v>
      </c>
      <c r="N43" s="202"/>
      <c r="O43" s="210">
        <f t="shared" si="33"/>
        <v>0</v>
      </c>
      <c r="Q43" s="202"/>
      <c r="R43" s="210">
        <f t="shared" si="34"/>
        <v>0</v>
      </c>
      <c r="T43" s="202"/>
      <c r="U43" s="210">
        <f t="shared" si="35"/>
        <v>0</v>
      </c>
      <c r="W43" s="202"/>
      <c r="X43" s="210">
        <f t="shared" si="36"/>
        <v>0</v>
      </c>
      <c r="Z43" s="202"/>
      <c r="AA43" s="210">
        <f t="shared" si="37"/>
        <v>0</v>
      </c>
      <c r="AC43" s="202"/>
      <c r="AD43" s="210">
        <f t="shared" si="38"/>
        <v>0</v>
      </c>
      <c r="AF43" s="202"/>
      <c r="AG43" s="210">
        <f t="shared" si="39"/>
        <v>0</v>
      </c>
    </row>
    <row r="44" spans="2:33" ht="13.15" customHeight="1" x14ac:dyDescent="0.25">
      <c r="B44" s="11" t="s">
        <v>213</v>
      </c>
      <c r="E44" s="202"/>
      <c r="F44" s="210">
        <f t="shared" si="30"/>
        <v>0</v>
      </c>
      <c r="H44" s="202"/>
      <c r="I44" s="210">
        <f t="shared" si="31"/>
        <v>0</v>
      </c>
      <c r="K44" s="202"/>
      <c r="L44" s="210">
        <f t="shared" si="32"/>
        <v>0</v>
      </c>
      <c r="N44" s="202"/>
      <c r="O44" s="210">
        <f t="shared" si="33"/>
        <v>0</v>
      </c>
      <c r="Q44" s="202"/>
      <c r="R44" s="210">
        <f t="shared" si="34"/>
        <v>0</v>
      </c>
      <c r="T44" s="202"/>
      <c r="U44" s="210">
        <f t="shared" si="35"/>
        <v>0</v>
      </c>
      <c r="W44" s="202"/>
      <c r="X44" s="210">
        <f t="shared" si="36"/>
        <v>0</v>
      </c>
      <c r="Z44" s="202"/>
      <c r="AA44" s="210">
        <f t="shared" si="37"/>
        <v>0</v>
      </c>
      <c r="AC44" s="202"/>
      <c r="AD44" s="210">
        <f t="shared" si="38"/>
        <v>0</v>
      </c>
      <c r="AF44" s="202"/>
      <c r="AG44" s="210">
        <f t="shared" si="39"/>
        <v>0</v>
      </c>
    </row>
    <row r="45" spans="2:33" ht="13.15" customHeight="1" x14ac:dyDescent="0.25">
      <c r="B45" s="11" t="s">
        <v>214</v>
      </c>
      <c r="E45" s="202"/>
      <c r="F45" s="210">
        <f t="shared" si="30"/>
        <v>0</v>
      </c>
      <c r="H45" s="202"/>
      <c r="I45" s="210">
        <f t="shared" si="31"/>
        <v>0</v>
      </c>
      <c r="K45" s="202"/>
      <c r="L45" s="210">
        <f t="shared" si="32"/>
        <v>0</v>
      </c>
      <c r="N45" s="202"/>
      <c r="O45" s="210">
        <f t="shared" si="33"/>
        <v>0</v>
      </c>
      <c r="Q45" s="202"/>
      <c r="R45" s="210">
        <f t="shared" si="34"/>
        <v>0</v>
      </c>
      <c r="T45" s="202"/>
      <c r="U45" s="210">
        <f t="shared" si="35"/>
        <v>0</v>
      </c>
      <c r="W45" s="202"/>
      <c r="X45" s="210">
        <f t="shared" si="36"/>
        <v>0</v>
      </c>
      <c r="Z45" s="202"/>
      <c r="AA45" s="210">
        <f t="shared" si="37"/>
        <v>0</v>
      </c>
      <c r="AC45" s="202"/>
      <c r="AD45" s="210">
        <f t="shared" si="38"/>
        <v>0</v>
      </c>
      <c r="AF45" s="202"/>
      <c r="AG45" s="210">
        <f t="shared" si="39"/>
        <v>0</v>
      </c>
    </row>
    <row r="46" spans="2:33" ht="13.15" customHeight="1" x14ac:dyDescent="0.25">
      <c r="B46" s="11" t="s">
        <v>215</v>
      </c>
      <c r="E46" s="202"/>
      <c r="F46" s="210">
        <f t="shared" si="30"/>
        <v>0</v>
      </c>
      <c r="H46" s="202"/>
      <c r="I46" s="210">
        <f t="shared" si="31"/>
        <v>0</v>
      </c>
      <c r="K46" s="202"/>
      <c r="L46" s="210">
        <f t="shared" si="32"/>
        <v>0</v>
      </c>
      <c r="N46" s="202"/>
      <c r="O46" s="210">
        <f t="shared" si="33"/>
        <v>0</v>
      </c>
      <c r="Q46" s="202"/>
      <c r="R46" s="210">
        <f t="shared" si="34"/>
        <v>0</v>
      </c>
      <c r="T46" s="202"/>
      <c r="U46" s="210">
        <f t="shared" si="35"/>
        <v>0</v>
      </c>
      <c r="W46" s="202"/>
      <c r="X46" s="210">
        <f t="shared" si="36"/>
        <v>0</v>
      </c>
      <c r="Z46" s="202"/>
      <c r="AA46" s="210">
        <f t="shared" si="37"/>
        <v>0</v>
      </c>
      <c r="AC46" s="202"/>
      <c r="AD46" s="210">
        <f t="shared" si="38"/>
        <v>0</v>
      </c>
      <c r="AF46" s="202"/>
      <c r="AG46" s="210">
        <f t="shared" si="39"/>
        <v>0</v>
      </c>
    </row>
    <row r="47" spans="2:33" ht="13.15" customHeight="1" x14ac:dyDescent="0.25">
      <c r="B47" s="11" t="s">
        <v>216</v>
      </c>
      <c r="E47" s="202"/>
      <c r="F47" s="210">
        <f t="shared" si="30"/>
        <v>0</v>
      </c>
      <c r="H47" s="202"/>
      <c r="I47" s="210">
        <f t="shared" si="31"/>
        <v>0</v>
      </c>
      <c r="K47" s="202"/>
      <c r="L47" s="210">
        <f t="shared" si="32"/>
        <v>0</v>
      </c>
      <c r="N47" s="202"/>
      <c r="O47" s="210">
        <f t="shared" si="33"/>
        <v>0</v>
      </c>
      <c r="Q47" s="202"/>
      <c r="R47" s="210">
        <f t="shared" si="34"/>
        <v>0</v>
      </c>
      <c r="T47" s="202"/>
      <c r="U47" s="210">
        <f t="shared" si="35"/>
        <v>0</v>
      </c>
      <c r="W47" s="202"/>
      <c r="X47" s="210">
        <f t="shared" si="36"/>
        <v>0</v>
      </c>
      <c r="Z47" s="202"/>
      <c r="AA47" s="210">
        <f t="shared" si="37"/>
        <v>0</v>
      </c>
      <c r="AC47" s="202"/>
      <c r="AD47" s="210">
        <f t="shared" si="38"/>
        <v>0</v>
      </c>
      <c r="AF47" s="202"/>
      <c r="AG47" s="210">
        <f t="shared" si="39"/>
        <v>0</v>
      </c>
    </row>
    <row r="48" spans="2:33" ht="13.15" customHeight="1" x14ac:dyDescent="0.25">
      <c r="B48" s="11" t="s">
        <v>217</v>
      </c>
      <c r="E48" s="202"/>
      <c r="F48" s="210">
        <f t="shared" si="30"/>
        <v>0</v>
      </c>
      <c r="H48" s="202"/>
      <c r="I48" s="210">
        <f t="shared" si="31"/>
        <v>0</v>
      </c>
      <c r="K48" s="202"/>
      <c r="L48" s="210">
        <f t="shared" si="32"/>
        <v>0</v>
      </c>
      <c r="N48" s="202"/>
      <c r="O48" s="210">
        <f t="shared" si="33"/>
        <v>0</v>
      </c>
      <c r="Q48" s="202"/>
      <c r="R48" s="210">
        <f t="shared" si="34"/>
        <v>0</v>
      </c>
      <c r="T48" s="202"/>
      <c r="U48" s="210">
        <f t="shared" si="35"/>
        <v>0</v>
      </c>
      <c r="W48" s="202"/>
      <c r="X48" s="210">
        <f t="shared" si="36"/>
        <v>0</v>
      </c>
      <c r="Z48" s="202"/>
      <c r="AA48" s="210">
        <f t="shared" si="37"/>
        <v>0</v>
      </c>
      <c r="AC48" s="202"/>
      <c r="AD48" s="210">
        <f t="shared" si="38"/>
        <v>0</v>
      </c>
      <c r="AF48" s="202"/>
      <c r="AG48" s="210">
        <f t="shared" si="39"/>
        <v>0</v>
      </c>
    </row>
    <row r="49" spans="2:33" ht="13.15" customHeight="1" x14ac:dyDescent="0.25">
      <c r="B49" s="11" t="s">
        <v>218</v>
      </c>
      <c r="E49" s="202"/>
      <c r="F49" s="210">
        <f t="shared" si="30"/>
        <v>0</v>
      </c>
      <c r="H49" s="202"/>
      <c r="I49" s="210">
        <f t="shared" si="31"/>
        <v>0</v>
      </c>
      <c r="K49" s="202"/>
      <c r="L49" s="210">
        <f t="shared" si="32"/>
        <v>0</v>
      </c>
      <c r="N49" s="202"/>
      <c r="O49" s="210">
        <f t="shared" si="33"/>
        <v>0</v>
      </c>
      <c r="Q49" s="202"/>
      <c r="R49" s="210">
        <f t="shared" si="34"/>
        <v>0</v>
      </c>
      <c r="T49" s="202"/>
      <c r="U49" s="210">
        <f t="shared" si="35"/>
        <v>0</v>
      </c>
      <c r="W49" s="202"/>
      <c r="X49" s="210">
        <f t="shared" si="36"/>
        <v>0</v>
      </c>
      <c r="Z49" s="202"/>
      <c r="AA49" s="210">
        <f t="shared" si="37"/>
        <v>0</v>
      </c>
      <c r="AC49" s="202"/>
      <c r="AD49" s="210">
        <f t="shared" si="38"/>
        <v>0</v>
      </c>
      <c r="AF49" s="202"/>
      <c r="AG49" s="210">
        <f t="shared" si="39"/>
        <v>0</v>
      </c>
    </row>
    <row r="50" spans="2:33" x14ac:dyDescent="0.25">
      <c r="B50" s="11" t="s">
        <v>219</v>
      </c>
      <c r="E50" s="202"/>
      <c r="F50" s="210">
        <f t="shared" si="30"/>
        <v>0</v>
      </c>
      <c r="H50" s="202"/>
      <c r="I50" s="210">
        <f t="shared" si="31"/>
        <v>0</v>
      </c>
      <c r="K50" s="202"/>
      <c r="L50" s="210">
        <f t="shared" si="32"/>
        <v>0</v>
      </c>
      <c r="N50" s="202"/>
      <c r="O50" s="210">
        <f t="shared" si="33"/>
        <v>0</v>
      </c>
      <c r="Q50" s="202"/>
      <c r="R50" s="210">
        <f t="shared" si="34"/>
        <v>0</v>
      </c>
      <c r="T50" s="202"/>
      <c r="U50" s="210">
        <f t="shared" si="35"/>
        <v>0</v>
      </c>
      <c r="W50" s="202"/>
      <c r="X50" s="210">
        <f t="shared" si="36"/>
        <v>0</v>
      </c>
      <c r="Z50" s="202"/>
      <c r="AA50" s="210">
        <f t="shared" si="37"/>
        <v>0</v>
      </c>
      <c r="AC50" s="202"/>
      <c r="AD50" s="210">
        <f t="shared" si="38"/>
        <v>0</v>
      </c>
      <c r="AF50" s="202"/>
      <c r="AG50" s="210">
        <f t="shared" si="39"/>
        <v>0</v>
      </c>
    </row>
    <row r="51" spans="2:33" ht="13.15" customHeight="1" x14ac:dyDescent="0.25">
      <c r="B51" s="11" t="s">
        <v>220</v>
      </c>
      <c r="E51" s="202"/>
      <c r="F51" s="210">
        <f t="shared" si="30"/>
        <v>0</v>
      </c>
      <c r="H51" s="202"/>
      <c r="I51" s="210">
        <f t="shared" si="31"/>
        <v>0</v>
      </c>
      <c r="K51" s="202"/>
      <c r="L51" s="210">
        <f t="shared" si="32"/>
        <v>0</v>
      </c>
      <c r="N51" s="202"/>
      <c r="O51" s="210">
        <f t="shared" si="33"/>
        <v>0</v>
      </c>
      <c r="Q51" s="202"/>
      <c r="R51" s="210">
        <f t="shared" si="34"/>
        <v>0</v>
      </c>
      <c r="T51" s="202"/>
      <c r="U51" s="210">
        <f t="shared" si="35"/>
        <v>0</v>
      </c>
      <c r="W51" s="202"/>
      <c r="X51" s="210">
        <f t="shared" si="36"/>
        <v>0</v>
      </c>
      <c r="Z51" s="202"/>
      <c r="AA51" s="210">
        <f t="shared" si="37"/>
        <v>0</v>
      </c>
      <c r="AC51" s="202"/>
      <c r="AD51" s="210">
        <f t="shared" si="38"/>
        <v>0</v>
      </c>
      <c r="AF51" s="202"/>
      <c r="AG51" s="210">
        <f t="shared" si="39"/>
        <v>0</v>
      </c>
    </row>
    <row r="52" spans="2:33" ht="13.15" customHeight="1" x14ac:dyDescent="0.25">
      <c r="B52" s="11" t="s">
        <v>221</v>
      </c>
      <c r="E52" s="202"/>
      <c r="F52" s="210">
        <f t="shared" si="30"/>
        <v>0</v>
      </c>
      <c r="H52" s="202"/>
      <c r="I52" s="210">
        <f t="shared" si="31"/>
        <v>0</v>
      </c>
      <c r="K52" s="202"/>
      <c r="L52" s="210">
        <f t="shared" si="32"/>
        <v>0</v>
      </c>
      <c r="N52" s="202"/>
      <c r="O52" s="210">
        <f t="shared" si="33"/>
        <v>0</v>
      </c>
      <c r="Q52" s="202"/>
      <c r="R52" s="210">
        <f t="shared" si="34"/>
        <v>0</v>
      </c>
      <c r="T52" s="202"/>
      <c r="U52" s="210">
        <f t="shared" si="35"/>
        <v>0</v>
      </c>
      <c r="W52" s="202"/>
      <c r="X52" s="210">
        <f t="shared" si="36"/>
        <v>0</v>
      </c>
      <c r="Z52" s="202"/>
      <c r="AA52" s="210">
        <f t="shared" si="37"/>
        <v>0</v>
      </c>
      <c r="AC52" s="202"/>
      <c r="AD52" s="210">
        <f t="shared" si="38"/>
        <v>0</v>
      </c>
      <c r="AF52" s="202"/>
      <c r="AG52" s="210">
        <f t="shared" si="39"/>
        <v>0</v>
      </c>
    </row>
    <row r="53" spans="2:33" ht="13.15" customHeight="1" x14ac:dyDescent="0.25">
      <c r="B53" s="11" t="s">
        <v>222</v>
      </c>
      <c r="E53" s="204"/>
      <c r="F53" s="211">
        <f t="shared" si="30"/>
        <v>0</v>
      </c>
      <c r="H53" s="204"/>
      <c r="I53" s="211">
        <f t="shared" si="31"/>
        <v>0</v>
      </c>
      <c r="K53" s="204"/>
      <c r="L53" s="211">
        <f t="shared" si="32"/>
        <v>0</v>
      </c>
      <c r="N53" s="204"/>
      <c r="O53" s="211">
        <f t="shared" si="33"/>
        <v>0</v>
      </c>
      <c r="Q53" s="204"/>
      <c r="R53" s="211">
        <f t="shared" si="34"/>
        <v>0</v>
      </c>
      <c r="T53" s="204"/>
      <c r="U53" s="211">
        <f t="shared" si="35"/>
        <v>0</v>
      </c>
      <c r="W53" s="204"/>
      <c r="X53" s="211">
        <f t="shared" si="36"/>
        <v>0</v>
      </c>
      <c r="Z53" s="204"/>
      <c r="AA53" s="211">
        <f t="shared" si="37"/>
        <v>0</v>
      </c>
      <c r="AC53" s="204"/>
      <c r="AD53" s="211">
        <f t="shared" si="38"/>
        <v>0</v>
      </c>
      <c r="AF53" s="204"/>
      <c r="AG53" s="211">
        <f t="shared" si="39"/>
        <v>0</v>
      </c>
    </row>
    <row r="54" spans="2:33" ht="13.15" customHeight="1" x14ac:dyDescent="0.25">
      <c r="B54" s="53" t="s">
        <v>223</v>
      </c>
      <c r="C54" s="53"/>
      <c r="D54" s="53"/>
      <c r="E54" s="212">
        <f>SUM(E42:E53)</f>
        <v>0</v>
      </c>
      <c r="F54" s="213">
        <f t="shared" si="30"/>
        <v>0</v>
      </c>
      <c r="H54" s="212">
        <f>SUM(H42:H53)</f>
        <v>0</v>
      </c>
      <c r="I54" s="213">
        <f t="shared" si="31"/>
        <v>0</v>
      </c>
      <c r="K54" s="212">
        <f>SUM(K42:K53)</f>
        <v>0</v>
      </c>
      <c r="L54" s="213">
        <f t="shared" si="32"/>
        <v>0</v>
      </c>
      <c r="N54" s="212">
        <f>SUM(N42:N53)</f>
        <v>0</v>
      </c>
      <c r="O54" s="213">
        <f t="shared" si="33"/>
        <v>0</v>
      </c>
      <c r="Q54" s="212">
        <f>SUM(Q42:Q53)</f>
        <v>0</v>
      </c>
      <c r="R54" s="213">
        <f t="shared" si="34"/>
        <v>0</v>
      </c>
      <c r="T54" s="212">
        <f>SUM(T42:T53)</f>
        <v>0</v>
      </c>
      <c r="U54" s="213">
        <f t="shared" si="35"/>
        <v>0</v>
      </c>
      <c r="W54" s="212">
        <f>SUM(W42:W53)</f>
        <v>0</v>
      </c>
      <c r="X54" s="213">
        <f t="shared" si="36"/>
        <v>0</v>
      </c>
      <c r="Z54" s="212">
        <f>SUM(Z42:Z53)</f>
        <v>0</v>
      </c>
      <c r="AA54" s="213">
        <f t="shared" si="37"/>
        <v>0</v>
      </c>
      <c r="AC54" s="212">
        <f>SUM(AC42:AC53)</f>
        <v>0</v>
      </c>
      <c r="AD54" s="213">
        <f t="shared" si="38"/>
        <v>0</v>
      </c>
      <c r="AF54" s="212">
        <f>SUM(AF42:AF53)</f>
        <v>0</v>
      </c>
      <c r="AG54" s="213">
        <f t="shared" si="39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02"/>
      <c r="F57" s="210">
        <f t="shared" ref="F57:F63" si="40">IFERROR(E57/E$27,0)</f>
        <v>0</v>
      </c>
      <c r="H57" s="202"/>
      <c r="I57" s="210">
        <f t="shared" ref="I57:I61" si="41">IFERROR(H57/H$27,0)</f>
        <v>0</v>
      </c>
      <c r="K57" s="202"/>
      <c r="L57" s="210">
        <f t="shared" ref="L57:L61" si="42">IFERROR(K57/K$27,0)</f>
        <v>0</v>
      </c>
      <c r="N57" s="202"/>
      <c r="O57" s="210">
        <f t="shared" ref="O57:O61" si="43">IFERROR(N57/N$27,0)</f>
        <v>0</v>
      </c>
      <c r="Q57" s="202"/>
      <c r="R57" s="210">
        <f t="shared" ref="R57:R61" si="44">IFERROR(Q57/Q$27,0)</f>
        <v>0</v>
      </c>
      <c r="T57" s="202"/>
      <c r="U57" s="210">
        <f t="shared" ref="U57:U61" si="45">IFERROR(T57/T$27,0)</f>
        <v>0</v>
      </c>
      <c r="W57" s="202"/>
      <c r="X57" s="210">
        <f t="shared" ref="X57:X61" si="46">IFERROR(W57/W$27,0)</f>
        <v>0</v>
      </c>
      <c r="Z57" s="202"/>
      <c r="AA57" s="210">
        <f t="shared" ref="AA57:AA61" si="47">IFERROR(Z57/Z$27,0)</f>
        <v>0</v>
      </c>
      <c r="AC57" s="202"/>
      <c r="AD57" s="210">
        <f t="shared" ref="AD57:AD61" si="48">IFERROR(AC57/AC$27,0)</f>
        <v>0</v>
      </c>
      <c r="AF57" s="202"/>
      <c r="AG57" s="210">
        <f t="shared" ref="AG57:AG61" si="49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02"/>
      <c r="F58" s="210">
        <f t="shared" si="40"/>
        <v>0</v>
      </c>
      <c r="H58" s="202"/>
      <c r="I58" s="210">
        <f t="shared" si="41"/>
        <v>0</v>
      </c>
      <c r="K58" s="202"/>
      <c r="L58" s="210">
        <f t="shared" si="42"/>
        <v>0</v>
      </c>
      <c r="N58" s="202"/>
      <c r="O58" s="210">
        <f t="shared" si="43"/>
        <v>0</v>
      </c>
      <c r="Q58" s="202"/>
      <c r="R58" s="210">
        <f t="shared" si="44"/>
        <v>0</v>
      </c>
      <c r="T58" s="202"/>
      <c r="U58" s="210">
        <f t="shared" si="45"/>
        <v>0</v>
      </c>
      <c r="W58" s="202"/>
      <c r="X58" s="210">
        <f t="shared" si="46"/>
        <v>0</v>
      </c>
      <c r="Z58" s="202"/>
      <c r="AA58" s="210">
        <f t="shared" si="47"/>
        <v>0</v>
      </c>
      <c r="AC58" s="202"/>
      <c r="AD58" s="210">
        <f t="shared" si="48"/>
        <v>0</v>
      </c>
      <c r="AF58" s="202"/>
      <c r="AG58" s="210">
        <f t="shared" si="49"/>
        <v>0</v>
      </c>
    </row>
    <row r="59" spans="2:33" ht="13.15" customHeight="1" x14ac:dyDescent="0.25">
      <c r="B59" s="11" t="s">
        <v>227</v>
      </c>
      <c r="C59" s="53"/>
      <c r="D59" s="53"/>
      <c r="E59" s="202"/>
      <c r="F59" s="210">
        <f t="shared" si="40"/>
        <v>0</v>
      </c>
      <c r="H59" s="202"/>
      <c r="I59" s="210">
        <f t="shared" si="41"/>
        <v>0</v>
      </c>
      <c r="K59" s="202"/>
      <c r="L59" s="210">
        <f t="shared" si="42"/>
        <v>0</v>
      </c>
      <c r="N59" s="202"/>
      <c r="O59" s="210">
        <f t="shared" si="43"/>
        <v>0</v>
      </c>
      <c r="Q59" s="202"/>
      <c r="R59" s="210">
        <f t="shared" si="44"/>
        <v>0</v>
      </c>
      <c r="T59" s="202"/>
      <c r="U59" s="210">
        <f t="shared" si="45"/>
        <v>0</v>
      </c>
      <c r="W59" s="202"/>
      <c r="X59" s="210">
        <f t="shared" si="46"/>
        <v>0</v>
      </c>
      <c r="Z59" s="202"/>
      <c r="AA59" s="210">
        <f t="shared" si="47"/>
        <v>0</v>
      </c>
      <c r="AC59" s="202"/>
      <c r="AD59" s="210">
        <f t="shared" si="48"/>
        <v>0</v>
      </c>
      <c r="AF59" s="202"/>
      <c r="AG59" s="210">
        <f t="shared" si="49"/>
        <v>0</v>
      </c>
    </row>
    <row r="60" spans="2:33" ht="13.15" customHeight="1" x14ac:dyDescent="0.25">
      <c r="B60" s="11" t="s">
        <v>228</v>
      </c>
      <c r="C60" s="53"/>
      <c r="D60" s="53"/>
      <c r="E60" s="204"/>
      <c r="F60" s="211">
        <f t="shared" si="40"/>
        <v>0</v>
      </c>
      <c r="H60" s="204"/>
      <c r="I60" s="211">
        <f t="shared" si="41"/>
        <v>0</v>
      </c>
      <c r="K60" s="204"/>
      <c r="L60" s="211">
        <f t="shared" si="42"/>
        <v>0</v>
      </c>
      <c r="N60" s="204"/>
      <c r="O60" s="211">
        <f t="shared" si="43"/>
        <v>0</v>
      </c>
      <c r="Q60" s="204"/>
      <c r="R60" s="211">
        <f t="shared" si="44"/>
        <v>0</v>
      </c>
      <c r="T60" s="204"/>
      <c r="U60" s="211">
        <f t="shared" si="45"/>
        <v>0</v>
      </c>
      <c r="W60" s="204"/>
      <c r="X60" s="211">
        <f t="shared" si="46"/>
        <v>0</v>
      </c>
      <c r="Z60" s="204"/>
      <c r="AA60" s="211">
        <f t="shared" si="47"/>
        <v>0</v>
      </c>
      <c r="AC60" s="204"/>
      <c r="AD60" s="211">
        <f t="shared" si="48"/>
        <v>0</v>
      </c>
      <c r="AF60" s="204"/>
      <c r="AG60" s="211">
        <f t="shared" si="49"/>
        <v>0</v>
      </c>
    </row>
    <row r="61" spans="2:33" x14ac:dyDescent="0.25">
      <c r="B61" s="53" t="s">
        <v>229</v>
      </c>
      <c r="E61" s="212">
        <f>SUM(E57:E60)</f>
        <v>0</v>
      </c>
      <c r="F61" s="213">
        <f t="shared" si="40"/>
        <v>0</v>
      </c>
      <c r="H61" s="212">
        <f>SUM(H57:H60)</f>
        <v>0</v>
      </c>
      <c r="I61" s="213">
        <f t="shared" si="41"/>
        <v>0</v>
      </c>
      <c r="K61" s="212">
        <f>SUM(K57:K60)</f>
        <v>0</v>
      </c>
      <c r="L61" s="213">
        <f t="shared" si="42"/>
        <v>0</v>
      </c>
      <c r="N61" s="212">
        <f>SUM(N57:N60)</f>
        <v>0</v>
      </c>
      <c r="O61" s="213">
        <f t="shared" si="43"/>
        <v>0</v>
      </c>
      <c r="Q61" s="212">
        <f>SUM(Q57:Q60)</f>
        <v>0</v>
      </c>
      <c r="R61" s="213">
        <f t="shared" si="44"/>
        <v>0</v>
      </c>
      <c r="T61" s="212">
        <f>SUM(T57:T60)</f>
        <v>0</v>
      </c>
      <c r="U61" s="213">
        <f t="shared" si="45"/>
        <v>0</v>
      </c>
      <c r="W61" s="212">
        <f>SUM(W57:W60)</f>
        <v>0</v>
      </c>
      <c r="X61" s="213">
        <f t="shared" si="46"/>
        <v>0</v>
      </c>
      <c r="Z61" s="212">
        <f>SUM(Z57:Z60)</f>
        <v>0</v>
      </c>
      <c r="AA61" s="213">
        <f t="shared" si="47"/>
        <v>0</v>
      </c>
      <c r="AC61" s="212">
        <f>SUM(AC57:AC60)</f>
        <v>0</v>
      </c>
      <c r="AD61" s="213">
        <f t="shared" si="48"/>
        <v>0</v>
      </c>
      <c r="AF61" s="212">
        <f>SUM(AF57:AF60)</f>
        <v>0</v>
      </c>
      <c r="AG61" s="213">
        <f t="shared" si="49"/>
        <v>0</v>
      </c>
    </row>
    <row r="62" spans="2:33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40"/>
        <v>0</v>
      </c>
      <c r="H63" s="212">
        <f>H27-H33-H39-H54-H61</f>
        <v>0</v>
      </c>
      <c r="I63" s="213">
        <f t="shared" ref="I63" si="50">IFERROR(H63/H$27,0)</f>
        <v>0</v>
      </c>
      <c r="K63" s="212">
        <f>K27-K33-K39-K54-K61</f>
        <v>0</v>
      </c>
      <c r="L63" s="213">
        <f t="shared" ref="L63" si="51">IFERROR(K63/K$27,0)</f>
        <v>0</v>
      </c>
      <c r="N63" s="212">
        <f>N27-N33-N39-N54-N61</f>
        <v>0</v>
      </c>
      <c r="O63" s="213">
        <f t="shared" ref="O63" si="52">IFERROR(N63/N$27,0)</f>
        <v>0</v>
      </c>
      <c r="Q63" s="212">
        <f>Q27-Q33-Q39-Q54-Q61</f>
        <v>0</v>
      </c>
      <c r="R63" s="213">
        <f t="shared" ref="R63" si="53">IFERROR(Q63/Q$27,0)</f>
        <v>0</v>
      </c>
      <c r="T63" s="212">
        <f>T27-T33-T39-T54-T61</f>
        <v>0</v>
      </c>
      <c r="U63" s="213">
        <f t="shared" ref="U63" si="54">IFERROR(T63/T$27,0)</f>
        <v>0</v>
      </c>
      <c r="W63" s="212">
        <f>W27-W33-W39-W54-W61</f>
        <v>0</v>
      </c>
      <c r="X63" s="213">
        <f t="shared" ref="X63" si="55">IFERROR(W63/W$27,0)</f>
        <v>0</v>
      </c>
      <c r="Z63" s="212">
        <f>Z27-Z33-Z39-Z54-Z61</f>
        <v>0</v>
      </c>
      <c r="AA63" s="213">
        <f t="shared" ref="AA63" si="56">IFERROR(Z63/Z$27,0)</f>
        <v>0</v>
      </c>
      <c r="AC63" s="212">
        <f>AC27-AC33-AC39-AC54-AC61</f>
        <v>0</v>
      </c>
      <c r="AD63" s="213">
        <f t="shared" ref="AD63" si="57">IFERROR(AC63/AC$27,0)</f>
        <v>0</v>
      </c>
      <c r="AF63" s="212">
        <f>AF27-AF33-AF39-AF54-AF61</f>
        <v>0</v>
      </c>
      <c r="AG63" s="213">
        <f t="shared" ref="AG63" si="58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H64" s="262"/>
      <c r="I64" s="263"/>
      <c r="K64" s="262"/>
      <c r="L64" s="263"/>
      <c r="N64" s="262"/>
      <c r="O64" s="263"/>
      <c r="Q64" s="262"/>
      <c r="R64" s="263"/>
      <c r="T64" s="262"/>
      <c r="U64" s="263"/>
      <c r="W64" s="262"/>
      <c r="X64" s="263"/>
      <c r="Z64" s="262"/>
      <c r="AA64" s="263"/>
      <c r="AC64" s="262"/>
      <c r="AD64" s="263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x14ac:dyDescent="0.25">
      <c r="A70" s="38">
        <f t="shared" ref="A70:A75" si="59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x14ac:dyDescent="0.25">
      <c r="A71" s="38">
        <f t="shared" si="59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x14ac:dyDescent="0.25">
      <c r="A72" s="38">
        <f t="shared" si="59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x14ac:dyDescent="0.25">
      <c r="A73" s="38">
        <f t="shared" si="59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x14ac:dyDescent="0.25">
      <c r="A74" s="38">
        <f t="shared" si="59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x14ac:dyDescent="0.25">
      <c r="A75" s="38">
        <f t="shared" si="59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</sheetData>
  <sheetProtection selectLockedCells="1"/>
  <mergeCells count="21">
    <mergeCell ref="B75:R75"/>
    <mergeCell ref="A3:B3"/>
    <mergeCell ref="F17:F18"/>
    <mergeCell ref="I17:I18"/>
    <mergeCell ref="I1:L1"/>
    <mergeCell ref="I2:L2"/>
    <mergeCell ref="B72:R72"/>
    <mergeCell ref="B73:R73"/>
    <mergeCell ref="B74:R74"/>
    <mergeCell ref="AG17:AG18"/>
    <mergeCell ref="B68:R68"/>
    <mergeCell ref="B69:R69"/>
    <mergeCell ref="B70:R70"/>
    <mergeCell ref="B71:R71"/>
    <mergeCell ref="O17:O18"/>
    <mergeCell ref="R17:R18"/>
    <mergeCell ref="U17:U18"/>
    <mergeCell ref="X17:X18"/>
    <mergeCell ref="AA17:AA18"/>
    <mergeCell ref="AD17:AD18"/>
    <mergeCell ref="L17:L1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D2AC2-ED34-4738-8D8B-409297825FAA}">
  <sheetPr>
    <tabColor theme="7" tint="-0.249977111117893"/>
  </sheetPr>
  <dimension ref="A1:AG75"/>
  <sheetViews>
    <sheetView showGridLines="0" topLeftCell="A13" workbookViewId="0">
      <selection activeCell="E46" sqref="E46"/>
    </sheetView>
  </sheetViews>
  <sheetFormatPr defaultColWidth="9.28515625" defaultRowHeight="13.5" x14ac:dyDescent="0.25"/>
  <cols>
    <col min="1" max="1" width="2.7109375" style="11" customWidth="1"/>
    <col min="2" max="2" width="20.28515625" style="11" customWidth="1"/>
    <col min="3" max="3" width="32.7109375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/>
      <c r="I1" s="400" t="s">
        <v>232</v>
      </c>
      <c r="J1" s="400"/>
      <c r="K1" s="400"/>
      <c r="L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  <c r="H2" s="93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F5" s="53"/>
      <c r="H5" s="53"/>
      <c r="I5" s="53"/>
      <c r="K5" s="53"/>
      <c r="L5" s="53"/>
      <c r="N5" s="53"/>
      <c r="O5" s="53"/>
      <c r="Q5" s="53"/>
      <c r="R5" s="53"/>
      <c r="T5" s="53"/>
      <c r="U5" s="53"/>
      <c r="W5" s="53"/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B6" s="53"/>
      <c r="E6" s="53"/>
      <c r="F6" s="53"/>
      <c r="H6" s="53"/>
      <c r="I6" s="53"/>
      <c r="K6" s="53"/>
      <c r="L6" s="53"/>
      <c r="N6" s="53"/>
      <c r="O6" s="53"/>
      <c r="Q6" s="53"/>
      <c r="R6" s="53"/>
      <c r="T6" s="53"/>
      <c r="U6" s="53"/>
      <c r="W6" s="53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185</v>
      </c>
      <c r="B7" s="53"/>
      <c r="E7" s="53"/>
      <c r="F7" s="53"/>
      <c r="H7" s="53"/>
      <c r="I7" s="53"/>
      <c r="K7" s="53"/>
      <c r="L7" s="53"/>
      <c r="N7" s="53"/>
      <c r="O7" s="53"/>
      <c r="Q7" s="53"/>
      <c r="R7" s="53"/>
      <c r="T7" s="53"/>
      <c r="U7" s="53"/>
      <c r="W7" s="53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B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C9" s="194" t="s">
        <v>186</v>
      </c>
      <c r="E9" s="198"/>
      <c r="F9" s="53"/>
      <c r="H9" s="198"/>
      <c r="I9" s="53"/>
      <c r="K9" s="198"/>
      <c r="L9" s="53"/>
      <c r="N9" s="198"/>
      <c r="O9" s="53"/>
      <c r="Q9" s="198"/>
      <c r="R9" s="53"/>
      <c r="T9" s="198"/>
      <c r="U9" s="53"/>
      <c r="W9" s="198"/>
      <c r="X9" s="53"/>
      <c r="Z9" s="198"/>
      <c r="AA9" s="53"/>
      <c r="AC9" s="198"/>
      <c r="AD9" s="53"/>
      <c r="AF9" s="198"/>
      <c r="AG9" s="53"/>
    </row>
    <row r="10" spans="1:33" ht="13.15" customHeight="1" x14ac:dyDescent="0.25">
      <c r="C10" s="194" t="s">
        <v>187</v>
      </c>
      <c r="E10" s="198"/>
      <c r="F10" s="53"/>
      <c r="H10" s="198"/>
      <c r="I10" s="53"/>
      <c r="K10" s="198"/>
      <c r="L10" s="53"/>
      <c r="N10" s="198"/>
      <c r="O10" s="53"/>
      <c r="Q10" s="198"/>
      <c r="R10" s="53"/>
      <c r="T10" s="198"/>
      <c r="U10" s="53"/>
      <c r="W10" s="198"/>
      <c r="X10" s="53"/>
      <c r="Z10" s="198"/>
      <c r="AA10" s="53"/>
      <c r="AC10" s="198"/>
      <c r="AD10" s="53"/>
      <c r="AF10" s="198"/>
      <c r="AG10" s="53"/>
    </row>
    <row r="11" spans="1:33" ht="13.15" customHeight="1" x14ac:dyDescent="0.25">
      <c r="C11" s="194" t="s">
        <v>188</v>
      </c>
      <c r="E11" s="139"/>
      <c r="F11" s="53"/>
      <c r="H11" s="139"/>
      <c r="I11" s="53"/>
      <c r="K11" s="139"/>
      <c r="L11" s="53"/>
      <c r="N11" s="139"/>
      <c r="O11" s="53"/>
      <c r="Q11" s="139"/>
      <c r="R11" s="53"/>
      <c r="T11" s="139"/>
      <c r="U11" s="53"/>
      <c r="W11" s="139"/>
      <c r="X11" s="53"/>
      <c r="Z11" s="139"/>
      <c r="AA11" s="53"/>
      <c r="AC11" s="139"/>
      <c r="AD11" s="53"/>
      <c r="AF11" s="139"/>
      <c r="AG11" s="53"/>
    </row>
    <row r="12" spans="1:33" ht="13.15" customHeight="1" x14ac:dyDescent="0.25">
      <c r="C12" s="194" t="s">
        <v>189</v>
      </c>
      <c r="E12" s="198"/>
      <c r="F12" s="53"/>
      <c r="H12" s="198"/>
      <c r="I12" s="53"/>
      <c r="K12" s="198"/>
      <c r="L12" s="53"/>
      <c r="N12" s="198"/>
      <c r="O12" s="53"/>
      <c r="Q12" s="198"/>
      <c r="R12" s="53"/>
      <c r="T12" s="198"/>
      <c r="U12" s="53"/>
      <c r="W12" s="198"/>
      <c r="X12" s="53"/>
      <c r="Z12" s="198"/>
      <c r="AA12" s="53"/>
      <c r="AC12" s="198"/>
      <c r="AD12" s="53"/>
      <c r="AF12" s="198"/>
      <c r="AG12" s="53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H14" s="53"/>
      <c r="I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191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14">
        <f>'Williams Dining Hall'!E19+'The Marketplace'!E19</f>
        <v>0</v>
      </c>
      <c r="F19" s="210">
        <f t="shared" ref="F19:F27" si="0">IFERROR(E19/E$27,0)</f>
        <v>0</v>
      </c>
      <c r="H19" s="214">
        <f>'Williams Dining Hall'!H19+'The Marketplace'!H19</f>
        <v>0</v>
      </c>
      <c r="I19" s="210">
        <f t="shared" ref="I19:I27" si="1">IFERROR(H19/H$27,0)</f>
        <v>0</v>
      </c>
      <c r="K19" s="214">
        <f>'Williams Dining Hall'!K19+'The Marketplace'!K19</f>
        <v>0</v>
      </c>
      <c r="L19" s="210">
        <f t="shared" ref="L19:L27" si="2">IFERROR(K19/K$27,0)</f>
        <v>0</v>
      </c>
      <c r="N19" s="214">
        <f>'Williams Dining Hall'!N19+'The Marketplace'!N19</f>
        <v>0</v>
      </c>
      <c r="O19" s="210">
        <f t="shared" ref="O19:O27" si="3">IFERROR(N19/N$27,0)</f>
        <v>0</v>
      </c>
      <c r="Q19" s="214">
        <f>'Williams Dining Hall'!Q19+'The Marketplace'!Q19</f>
        <v>0</v>
      </c>
      <c r="R19" s="210">
        <f t="shared" ref="R19:R27" si="4">IFERROR(Q19/Q$27,0)</f>
        <v>0</v>
      </c>
      <c r="T19" s="214">
        <f>'Williams Dining Hall'!T19+'The Marketplace'!T19</f>
        <v>0</v>
      </c>
      <c r="U19" s="210">
        <f t="shared" ref="U19:U27" si="5">IFERROR(T19/T$27,0)</f>
        <v>0</v>
      </c>
      <c r="W19" s="214">
        <f>'Williams Dining Hall'!W19+'The Marketplace'!W19</f>
        <v>0</v>
      </c>
      <c r="X19" s="210">
        <f t="shared" ref="X19:X27" si="6">IFERROR(W19/W$27,0)</f>
        <v>0</v>
      </c>
      <c r="Z19" s="214">
        <f>'Williams Dining Hall'!Z19+'The Marketplace'!Z19</f>
        <v>0</v>
      </c>
      <c r="AA19" s="210">
        <f t="shared" ref="AA19:AA27" si="7">IFERROR(Z19/Z$27,0)</f>
        <v>0</v>
      </c>
      <c r="AC19" s="214">
        <f>'Williams Dining Hall'!AC19+'The Marketplace'!AC19</f>
        <v>0</v>
      </c>
      <c r="AD19" s="210">
        <f t="shared" ref="AD19:AD27" si="8">IFERROR(AC19/AC$27,0)</f>
        <v>0</v>
      </c>
      <c r="AF19" s="214">
        <f>'Williams Dining Hall'!AF19+'The Marketplace'!AF19</f>
        <v>0</v>
      </c>
      <c r="AG19" s="210">
        <f t="shared" ref="AG19:AG27" si="9">IFERROR(AF19/AF$27,0)</f>
        <v>0</v>
      </c>
    </row>
    <row r="20" spans="2:33" ht="13.15" customHeight="1" x14ac:dyDescent="0.25">
      <c r="B20" s="11" t="s">
        <v>233</v>
      </c>
      <c r="E20" s="214">
        <f>'Williams Dining Hall'!E20+'The Marketplace'!E20</f>
        <v>0</v>
      </c>
      <c r="F20" s="210">
        <f t="shared" si="0"/>
        <v>0</v>
      </c>
      <c r="H20" s="214">
        <f>'Williams Dining Hall'!H20+'The Marketplace'!H20</f>
        <v>0</v>
      </c>
      <c r="I20" s="210">
        <f t="shared" si="1"/>
        <v>0</v>
      </c>
      <c r="K20" s="214">
        <f>'Williams Dining Hall'!K20+'The Marketplace'!K20</f>
        <v>0</v>
      </c>
      <c r="L20" s="210">
        <f t="shared" si="2"/>
        <v>0</v>
      </c>
      <c r="N20" s="214">
        <f>'Williams Dining Hall'!N20+'The Marketplace'!N20</f>
        <v>0</v>
      </c>
      <c r="O20" s="210">
        <f t="shared" si="3"/>
        <v>0</v>
      </c>
      <c r="Q20" s="214">
        <f>'Williams Dining Hall'!Q20+'The Marketplace'!Q20</f>
        <v>0</v>
      </c>
      <c r="R20" s="210">
        <f t="shared" si="4"/>
        <v>0</v>
      </c>
      <c r="T20" s="214">
        <f>'Williams Dining Hall'!T20+'The Marketplace'!T20</f>
        <v>0</v>
      </c>
      <c r="U20" s="210">
        <f t="shared" si="5"/>
        <v>0</v>
      </c>
      <c r="W20" s="214">
        <f>'Williams Dining Hall'!W20+'The Marketplace'!W20</f>
        <v>0</v>
      </c>
      <c r="X20" s="210">
        <f t="shared" si="6"/>
        <v>0</v>
      </c>
      <c r="Z20" s="214">
        <f>'Williams Dining Hall'!Z20+'The Marketplace'!Z20</f>
        <v>0</v>
      </c>
      <c r="AA20" s="210">
        <f t="shared" si="7"/>
        <v>0</v>
      </c>
      <c r="AC20" s="214">
        <f>'Williams Dining Hall'!AC20+'The Marketplace'!AC20</f>
        <v>0</v>
      </c>
      <c r="AD20" s="210">
        <f t="shared" si="8"/>
        <v>0</v>
      </c>
      <c r="AF20" s="214">
        <f>'Williams Dining Hall'!AF20+'The Marketplace'!AF20</f>
        <v>0</v>
      </c>
      <c r="AG20" s="210">
        <f t="shared" si="9"/>
        <v>0</v>
      </c>
    </row>
    <row r="21" spans="2:33" ht="13.15" customHeight="1" x14ac:dyDescent="0.25">
      <c r="B21" s="11" t="s">
        <v>76</v>
      </c>
      <c r="E21" s="214">
        <f>'Williams Dining Hall'!E21+'The Marketplace'!E21</f>
        <v>0</v>
      </c>
      <c r="F21" s="210">
        <f t="shared" si="0"/>
        <v>0</v>
      </c>
      <c r="H21" s="214">
        <f>'Williams Dining Hall'!H21+'The Marketplace'!H21</f>
        <v>0</v>
      </c>
      <c r="I21" s="210">
        <f t="shared" si="1"/>
        <v>0</v>
      </c>
      <c r="K21" s="214">
        <f>'Williams Dining Hall'!K21+'The Marketplace'!K21</f>
        <v>0</v>
      </c>
      <c r="L21" s="210">
        <f t="shared" si="2"/>
        <v>0</v>
      </c>
      <c r="N21" s="214">
        <f>'Williams Dining Hall'!N21+'The Marketplace'!N21</f>
        <v>0</v>
      </c>
      <c r="O21" s="210">
        <f t="shared" si="3"/>
        <v>0</v>
      </c>
      <c r="Q21" s="214">
        <f>'Williams Dining Hall'!Q21+'The Marketplace'!Q21</f>
        <v>0</v>
      </c>
      <c r="R21" s="210">
        <f t="shared" si="4"/>
        <v>0</v>
      </c>
      <c r="T21" s="214">
        <f>'Williams Dining Hall'!T21+'The Marketplace'!T21</f>
        <v>0</v>
      </c>
      <c r="U21" s="210">
        <f t="shared" si="5"/>
        <v>0</v>
      </c>
      <c r="W21" s="214">
        <f>'Williams Dining Hall'!W21+'The Marketplace'!W21</f>
        <v>0</v>
      </c>
      <c r="X21" s="210">
        <f t="shared" si="6"/>
        <v>0</v>
      </c>
      <c r="Z21" s="214">
        <f>'Williams Dining Hall'!Z21+'The Marketplace'!Z21</f>
        <v>0</v>
      </c>
      <c r="AA21" s="210">
        <f t="shared" si="7"/>
        <v>0</v>
      </c>
      <c r="AC21" s="214">
        <f>'Williams Dining Hall'!AC21+'The Marketplace'!AC21</f>
        <v>0</v>
      </c>
      <c r="AD21" s="210">
        <f t="shared" si="8"/>
        <v>0</v>
      </c>
      <c r="AF21" s="214">
        <f>'Williams Dining Hall'!AF21+'The Marketplace'!AF21</f>
        <v>0</v>
      </c>
      <c r="AG21" s="210">
        <f t="shared" si="9"/>
        <v>0</v>
      </c>
    </row>
    <row r="22" spans="2:33" ht="13.15" customHeight="1" x14ac:dyDescent="0.25">
      <c r="B22" s="11" t="s">
        <v>234</v>
      </c>
      <c r="E22" s="214">
        <f>'Williams Dining Hall'!E22+'The Marketplace'!E22</f>
        <v>0</v>
      </c>
      <c r="F22" s="210">
        <f t="shared" si="0"/>
        <v>0</v>
      </c>
      <c r="H22" s="214">
        <f>'Williams Dining Hall'!H22+'The Marketplace'!H22</f>
        <v>0</v>
      </c>
      <c r="I22" s="210">
        <f t="shared" si="1"/>
        <v>0</v>
      </c>
      <c r="K22" s="214">
        <f>'Williams Dining Hall'!K22+'The Marketplace'!K22</f>
        <v>0</v>
      </c>
      <c r="L22" s="210">
        <f t="shared" si="2"/>
        <v>0</v>
      </c>
      <c r="N22" s="214">
        <f>'Williams Dining Hall'!N22+'The Marketplace'!N22</f>
        <v>0</v>
      </c>
      <c r="O22" s="210">
        <f t="shared" si="3"/>
        <v>0</v>
      </c>
      <c r="Q22" s="214">
        <f>'Williams Dining Hall'!Q22+'The Marketplace'!Q22</f>
        <v>0</v>
      </c>
      <c r="R22" s="210">
        <f t="shared" si="4"/>
        <v>0</v>
      </c>
      <c r="T22" s="214">
        <f>'Williams Dining Hall'!T22+'The Marketplace'!T22</f>
        <v>0</v>
      </c>
      <c r="U22" s="210">
        <f t="shared" si="5"/>
        <v>0</v>
      </c>
      <c r="W22" s="214">
        <f>'Williams Dining Hall'!W22+'The Marketplace'!W22</f>
        <v>0</v>
      </c>
      <c r="X22" s="210">
        <f t="shared" si="6"/>
        <v>0</v>
      </c>
      <c r="Z22" s="214">
        <f>'Williams Dining Hall'!Z22+'The Marketplace'!Z22</f>
        <v>0</v>
      </c>
      <c r="AA22" s="210">
        <f t="shared" si="7"/>
        <v>0</v>
      </c>
      <c r="AC22" s="214">
        <f>'Williams Dining Hall'!AC22+'The Marketplace'!AC22</f>
        <v>0</v>
      </c>
      <c r="AD22" s="210">
        <f t="shared" si="8"/>
        <v>0</v>
      </c>
      <c r="AF22" s="214">
        <f>'Williams Dining Hall'!AF22+'The Marketplace'!AF22</f>
        <v>0</v>
      </c>
      <c r="AG22" s="210">
        <f t="shared" si="9"/>
        <v>0</v>
      </c>
    </row>
    <row r="23" spans="2:33" ht="13.15" customHeight="1" x14ac:dyDescent="0.25">
      <c r="B23" s="11" t="s">
        <v>81</v>
      </c>
      <c r="E23" s="214">
        <f>'Williams Dining Hall'!E23+'The Marketplace'!E23</f>
        <v>0</v>
      </c>
      <c r="F23" s="210">
        <f t="shared" si="0"/>
        <v>0</v>
      </c>
      <c r="H23" s="214">
        <f>'Williams Dining Hall'!H23+'The Marketplace'!H23</f>
        <v>0</v>
      </c>
      <c r="I23" s="210">
        <f t="shared" si="1"/>
        <v>0</v>
      </c>
      <c r="K23" s="214">
        <f>'Williams Dining Hall'!K23+'The Marketplace'!K23</f>
        <v>0</v>
      </c>
      <c r="L23" s="210">
        <f t="shared" si="2"/>
        <v>0</v>
      </c>
      <c r="N23" s="214">
        <f>'Williams Dining Hall'!N23+'The Marketplace'!N23</f>
        <v>0</v>
      </c>
      <c r="O23" s="210">
        <f t="shared" si="3"/>
        <v>0</v>
      </c>
      <c r="Q23" s="214">
        <f>'Williams Dining Hall'!Q23+'The Marketplace'!Q23</f>
        <v>0</v>
      </c>
      <c r="R23" s="210">
        <f t="shared" si="4"/>
        <v>0</v>
      </c>
      <c r="T23" s="214">
        <f>'Williams Dining Hall'!T23+'The Marketplace'!T23</f>
        <v>0</v>
      </c>
      <c r="U23" s="210">
        <f t="shared" si="5"/>
        <v>0</v>
      </c>
      <c r="W23" s="214">
        <f>'Williams Dining Hall'!W23+'The Marketplace'!W23</f>
        <v>0</v>
      </c>
      <c r="X23" s="210">
        <f t="shared" si="6"/>
        <v>0</v>
      </c>
      <c r="Z23" s="214">
        <f>'Williams Dining Hall'!Z23+'The Marketplace'!Z23</f>
        <v>0</v>
      </c>
      <c r="AA23" s="210">
        <f t="shared" si="7"/>
        <v>0</v>
      </c>
      <c r="AC23" s="214">
        <f>'Williams Dining Hall'!AC23+'The Marketplace'!AC23</f>
        <v>0</v>
      </c>
      <c r="AD23" s="210">
        <f t="shared" si="8"/>
        <v>0</v>
      </c>
      <c r="AF23" s="214">
        <f>'Williams Dining Hall'!AF23+'The Marketplace'!AF23</f>
        <v>0</v>
      </c>
      <c r="AG23" s="210">
        <f t="shared" si="9"/>
        <v>0</v>
      </c>
    </row>
    <row r="24" spans="2:33" ht="13.15" customHeight="1" x14ac:dyDescent="0.25">
      <c r="B24" s="11" t="s">
        <v>197</v>
      </c>
      <c r="E24" s="214">
        <f>'Williams Dining Hall'!E24+'The Marketplace'!E24</f>
        <v>0</v>
      </c>
      <c r="F24" s="210">
        <f t="shared" si="0"/>
        <v>0</v>
      </c>
      <c r="H24" s="214">
        <f>'Williams Dining Hall'!H24+'The Marketplace'!H24</f>
        <v>0</v>
      </c>
      <c r="I24" s="210">
        <f t="shared" si="1"/>
        <v>0</v>
      </c>
      <c r="K24" s="214">
        <f>'Williams Dining Hall'!K24+'The Marketplace'!K24</f>
        <v>0</v>
      </c>
      <c r="L24" s="210">
        <f t="shared" si="2"/>
        <v>0</v>
      </c>
      <c r="N24" s="214">
        <f>'Williams Dining Hall'!N24+'The Marketplace'!N24</f>
        <v>0</v>
      </c>
      <c r="O24" s="210">
        <f t="shared" si="3"/>
        <v>0</v>
      </c>
      <c r="Q24" s="214">
        <f>'Williams Dining Hall'!Q24+'The Marketplace'!Q24</f>
        <v>0</v>
      </c>
      <c r="R24" s="210">
        <f t="shared" si="4"/>
        <v>0</v>
      </c>
      <c r="T24" s="214">
        <f>'Williams Dining Hall'!T24+'The Marketplace'!T24</f>
        <v>0</v>
      </c>
      <c r="U24" s="210">
        <f t="shared" si="5"/>
        <v>0</v>
      </c>
      <c r="W24" s="214">
        <f>'Williams Dining Hall'!W24+'The Marketplace'!W24</f>
        <v>0</v>
      </c>
      <c r="X24" s="210">
        <f t="shared" si="6"/>
        <v>0</v>
      </c>
      <c r="Z24" s="214">
        <f>'Williams Dining Hall'!Z24+'The Marketplace'!Z24</f>
        <v>0</v>
      </c>
      <c r="AA24" s="210">
        <f t="shared" si="7"/>
        <v>0</v>
      </c>
      <c r="AC24" s="214">
        <f>'Williams Dining Hall'!AC24+'The Marketplace'!AC24</f>
        <v>0</v>
      </c>
      <c r="AD24" s="210">
        <f t="shared" si="8"/>
        <v>0</v>
      </c>
      <c r="AF24" s="214">
        <f>'Williams Dining Hall'!AF24+'The Marketplace'!AF24</f>
        <v>0</v>
      </c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14">
        <f>'Williams Dining Hall'!E25+'The Marketplace'!E25</f>
        <v>0</v>
      </c>
      <c r="F25" s="210">
        <f t="shared" si="0"/>
        <v>0</v>
      </c>
      <c r="H25" s="214">
        <f>'Williams Dining Hall'!H25+'The Marketplace'!H25</f>
        <v>0</v>
      </c>
      <c r="I25" s="210">
        <f t="shared" si="1"/>
        <v>0</v>
      </c>
      <c r="K25" s="214">
        <f>'Williams Dining Hall'!K25+'The Marketplace'!K25</f>
        <v>0</v>
      </c>
      <c r="L25" s="210">
        <f t="shared" si="2"/>
        <v>0</v>
      </c>
      <c r="N25" s="214">
        <f>'Williams Dining Hall'!N25+'The Marketplace'!N25</f>
        <v>0</v>
      </c>
      <c r="O25" s="210">
        <f t="shared" si="3"/>
        <v>0</v>
      </c>
      <c r="Q25" s="214">
        <f>'Williams Dining Hall'!Q25+'The Marketplace'!Q25</f>
        <v>0</v>
      </c>
      <c r="R25" s="210">
        <f t="shared" si="4"/>
        <v>0</v>
      </c>
      <c r="T25" s="214">
        <f>'Williams Dining Hall'!T25+'The Marketplace'!T25</f>
        <v>0</v>
      </c>
      <c r="U25" s="210">
        <f t="shared" si="5"/>
        <v>0</v>
      </c>
      <c r="W25" s="214">
        <f>'Williams Dining Hall'!W25+'The Marketplace'!W25</f>
        <v>0</v>
      </c>
      <c r="X25" s="210">
        <f t="shared" si="6"/>
        <v>0</v>
      </c>
      <c r="Z25" s="214">
        <f>'Williams Dining Hall'!Z25+'The Marketplace'!Z25</f>
        <v>0</v>
      </c>
      <c r="AA25" s="210">
        <f t="shared" si="7"/>
        <v>0</v>
      </c>
      <c r="AC25" s="214">
        <f>'Williams Dining Hall'!AC25+'The Marketplace'!AC25</f>
        <v>0</v>
      </c>
      <c r="AD25" s="210">
        <f t="shared" si="8"/>
        <v>0</v>
      </c>
      <c r="AF25" s="214">
        <f>'Williams Dining Hall'!AF25+'The Marketplace'!AF25</f>
        <v>0</v>
      </c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15">
        <f>'Williams Dining Hall'!E26+'The Marketplace'!E26</f>
        <v>0</v>
      </c>
      <c r="F26" s="211">
        <f t="shared" si="0"/>
        <v>0</v>
      </c>
      <c r="H26" s="215">
        <f>'Williams Dining Hall'!H26+'The Marketplace'!H26</f>
        <v>0</v>
      </c>
      <c r="I26" s="211">
        <f t="shared" si="1"/>
        <v>0</v>
      </c>
      <c r="K26" s="215">
        <f>'Williams Dining Hall'!K26+'The Marketplace'!K26</f>
        <v>0</v>
      </c>
      <c r="L26" s="211">
        <f t="shared" si="2"/>
        <v>0</v>
      </c>
      <c r="N26" s="215">
        <f>'Williams Dining Hall'!N26+'The Marketplace'!N26</f>
        <v>0</v>
      </c>
      <c r="O26" s="211">
        <f t="shared" si="3"/>
        <v>0</v>
      </c>
      <c r="Q26" s="215">
        <f>'Williams Dining Hall'!Q26+'The Marketplace'!Q26</f>
        <v>0</v>
      </c>
      <c r="R26" s="211">
        <f t="shared" si="4"/>
        <v>0</v>
      </c>
      <c r="T26" s="215">
        <f>'Williams Dining Hall'!T26+'The Marketplace'!T26</f>
        <v>0</v>
      </c>
      <c r="U26" s="211">
        <f t="shared" si="5"/>
        <v>0</v>
      </c>
      <c r="W26" s="215">
        <f>'Williams Dining Hall'!W26+'The Marketplace'!W26</f>
        <v>0</v>
      </c>
      <c r="X26" s="211">
        <f t="shared" si="6"/>
        <v>0</v>
      </c>
      <c r="Z26" s="215">
        <f>'Williams Dining Hall'!Z26+'The Marketplace'!Z26</f>
        <v>0</v>
      </c>
      <c r="AA26" s="211">
        <f t="shared" si="7"/>
        <v>0</v>
      </c>
      <c r="AC26" s="215">
        <f>'Williams Dining Hall'!AC26+'The Marketplace'!AC26</f>
        <v>0</v>
      </c>
      <c r="AD26" s="211">
        <f t="shared" si="8"/>
        <v>0</v>
      </c>
      <c r="AF26" s="215">
        <f>'Williams Dining Hall'!AF26+'The Marketplace'!AF26</f>
        <v>0</v>
      </c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14">
        <f>'Williams Dining Hall'!E30+'The Marketplace'!E30</f>
        <v>0</v>
      </c>
      <c r="F30" s="210">
        <f t="shared" ref="F30:F33" si="10">IFERROR(E30/E$27,0)</f>
        <v>0</v>
      </c>
      <c r="H30" s="214">
        <f>'Williams Dining Hall'!H30+'The Marketplace'!H30</f>
        <v>0</v>
      </c>
      <c r="I30" s="210">
        <f t="shared" ref="I30:I33" si="11">IFERROR(H30/H$27,0)</f>
        <v>0</v>
      </c>
      <c r="K30" s="214">
        <f>'Williams Dining Hall'!K30+'The Marketplace'!K30</f>
        <v>0</v>
      </c>
      <c r="L30" s="210">
        <f t="shared" ref="L30:L33" si="12">IFERROR(K30/K$27,0)</f>
        <v>0</v>
      </c>
      <c r="N30" s="214">
        <f>'Williams Dining Hall'!N30+'The Marketplace'!N30</f>
        <v>0</v>
      </c>
      <c r="O30" s="210">
        <f t="shared" ref="O30:O33" si="13">IFERROR(N30/N$27,0)</f>
        <v>0</v>
      </c>
      <c r="Q30" s="214">
        <f>'Williams Dining Hall'!Q30+'The Marketplace'!Q30</f>
        <v>0</v>
      </c>
      <c r="R30" s="210">
        <f t="shared" ref="R30:R33" si="14">IFERROR(Q30/Q$27,0)</f>
        <v>0</v>
      </c>
      <c r="T30" s="214">
        <f>'Williams Dining Hall'!T30+'The Marketplace'!T30</f>
        <v>0</v>
      </c>
      <c r="U30" s="210">
        <f t="shared" ref="U30:U33" si="15">IFERROR(T30/T$27,0)</f>
        <v>0</v>
      </c>
      <c r="W30" s="214">
        <f>'Williams Dining Hall'!W30+'The Marketplace'!W30</f>
        <v>0</v>
      </c>
      <c r="X30" s="210">
        <f t="shared" ref="X30:X33" si="16">IFERROR(W30/W$27,0)</f>
        <v>0</v>
      </c>
      <c r="Z30" s="214">
        <f>'Williams Dining Hall'!Z30+'The Marketplace'!Z30</f>
        <v>0</v>
      </c>
      <c r="AA30" s="210">
        <f t="shared" ref="AA30:AA33" si="17">IFERROR(Z30/Z$27,0)</f>
        <v>0</v>
      </c>
      <c r="AC30" s="214">
        <f>'Williams Dining Hall'!AC30+'The Marketplace'!AC30</f>
        <v>0</v>
      </c>
      <c r="AD30" s="210">
        <f t="shared" ref="AD30:AD33" si="18">IFERROR(AC30/AC$27,0)</f>
        <v>0</v>
      </c>
      <c r="AF30" s="214">
        <f>'Williams Dining Hall'!AF30+'The Marketplace'!AF30</f>
        <v>0</v>
      </c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14">
        <f>'Williams Dining Hall'!E31+'The Marketplace'!E31</f>
        <v>0</v>
      </c>
      <c r="F31" s="210">
        <f t="shared" si="10"/>
        <v>0</v>
      </c>
      <c r="H31" s="214">
        <f>'Williams Dining Hall'!H31+'The Marketplace'!H31</f>
        <v>0</v>
      </c>
      <c r="I31" s="210">
        <f t="shared" si="11"/>
        <v>0</v>
      </c>
      <c r="K31" s="214">
        <f>'Williams Dining Hall'!K31+'The Marketplace'!K31</f>
        <v>0</v>
      </c>
      <c r="L31" s="210">
        <f t="shared" si="12"/>
        <v>0</v>
      </c>
      <c r="N31" s="214">
        <f>'Williams Dining Hall'!N31+'The Marketplace'!N31</f>
        <v>0</v>
      </c>
      <c r="O31" s="210">
        <f t="shared" si="13"/>
        <v>0</v>
      </c>
      <c r="Q31" s="214">
        <f>'Williams Dining Hall'!Q31+'The Marketplace'!Q31</f>
        <v>0</v>
      </c>
      <c r="R31" s="210">
        <f t="shared" si="14"/>
        <v>0</v>
      </c>
      <c r="T31" s="214">
        <f>'Williams Dining Hall'!T31+'The Marketplace'!T31</f>
        <v>0</v>
      </c>
      <c r="U31" s="210">
        <f t="shared" si="15"/>
        <v>0</v>
      </c>
      <c r="W31" s="214">
        <f>'Williams Dining Hall'!W31+'The Marketplace'!W31</f>
        <v>0</v>
      </c>
      <c r="X31" s="210">
        <f t="shared" si="16"/>
        <v>0</v>
      </c>
      <c r="Z31" s="214">
        <f>'Williams Dining Hall'!Z31+'The Marketplace'!Z31</f>
        <v>0</v>
      </c>
      <c r="AA31" s="210">
        <f t="shared" si="17"/>
        <v>0</v>
      </c>
      <c r="AC31" s="214">
        <f>'Williams Dining Hall'!AC31+'The Marketplace'!AC31</f>
        <v>0</v>
      </c>
      <c r="AD31" s="210">
        <f t="shared" si="18"/>
        <v>0</v>
      </c>
      <c r="AF31" s="214">
        <f>'Williams Dining Hall'!AF31+'The Marketplace'!AF31</f>
        <v>0</v>
      </c>
      <c r="AG31" s="210">
        <f t="shared" si="19"/>
        <v>0</v>
      </c>
    </row>
    <row r="32" spans="2:33" ht="13.15" customHeight="1" x14ac:dyDescent="0.25">
      <c r="B32" s="11" t="s">
        <v>203</v>
      </c>
      <c r="E32" s="215">
        <f>'Williams Dining Hall'!E32+'The Marketplace'!E32</f>
        <v>0</v>
      </c>
      <c r="F32" s="211">
        <f t="shared" si="10"/>
        <v>0</v>
      </c>
      <c r="H32" s="215">
        <f>'Williams Dining Hall'!H32+'The Marketplace'!H32</f>
        <v>0</v>
      </c>
      <c r="I32" s="211">
        <f t="shared" si="11"/>
        <v>0</v>
      </c>
      <c r="K32" s="215">
        <f>'Williams Dining Hall'!K32+'The Marketplace'!K32</f>
        <v>0</v>
      </c>
      <c r="L32" s="211">
        <f t="shared" si="12"/>
        <v>0</v>
      </c>
      <c r="N32" s="215">
        <f>'Williams Dining Hall'!N32+'The Marketplace'!N32</f>
        <v>0</v>
      </c>
      <c r="O32" s="211">
        <f t="shared" si="13"/>
        <v>0</v>
      </c>
      <c r="Q32" s="215">
        <f>'Williams Dining Hall'!Q32+'The Marketplace'!Q32</f>
        <v>0</v>
      </c>
      <c r="R32" s="211">
        <f t="shared" si="14"/>
        <v>0</v>
      </c>
      <c r="T32" s="215">
        <f>'Williams Dining Hall'!T32+'The Marketplace'!T32</f>
        <v>0</v>
      </c>
      <c r="U32" s="211">
        <f t="shared" si="15"/>
        <v>0</v>
      </c>
      <c r="W32" s="215">
        <f>'Williams Dining Hall'!W32+'The Marketplace'!W32</f>
        <v>0</v>
      </c>
      <c r="X32" s="211">
        <f t="shared" si="16"/>
        <v>0</v>
      </c>
      <c r="Z32" s="215">
        <f>'Williams Dining Hall'!Z32+'The Marketplace'!Z32</f>
        <v>0</v>
      </c>
      <c r="AA32" s="211">
        <f t="shared" si="17"/>
        <v>0</v>
      </c>
      <c r="AC32" s="215">
        <f>'Williams Dining Hall'!AC32+'The Marketplace'!AC32</f>
        <v>0</v>
      </c>
      <c r="AD32" s="211">
        <f t="shared" si="18"/>
        <v>0</v>
      </c>
      <c r="AF32" s="215">
        <f>'Williams Dining Hall'!AF32+'The Marketplace'!AF32</f>
        <v>0</v>
      </c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14">
        <f>'Williams Dining Hall'!E36+'The Marketplace'!E36</f>
        <v>0</v>
      </c>
      <c r="F36" s="210">
        <f t="shared" ref="F36:F39" si="20">IFERROR(E36/E$27,0)</f>
        <v>0</v>
      </c>
      <c r="H36" s="214">
        <f>'Williams Dining Hall'!H36+'The Marketplace'!H36</f>
        <v>0</v>
      </c>
      <c r="I36" s="210">
        <f t="shared" ref="I36:I39" si="21">IFERROR(H36/H$27,0)</f>
        <v>0</v>
      </c>
      <c r="K36" s="214">
        <f>'Williams Dining Hall'!K36+'The Marketplace'!K36</f>
        <v>0</v>
      </c>
      <c r="L36" s="210">
        <f t="shared" ref="L36:L39" si="22">IFERROR(K36/K$27,0)</f>
        <v>0</v>
      </c>
      <c r="N36" s="214">
        <f>'Williams Dining Hall'!N36+'The Marketplace'!N36</f>
        <v>0</v>
      </c>
      <c r="O36" s="210">
        <f t="shared" ref="O36:O39" si="23">IFERROR(N36/N$27,0)</f>
        <v>0</v>
      </c>
      <c r="Q36" s="214">
        <f>'Williams Dining Hall'!Q36+'The Marketplace'!Q36</f>
        <v>0</v>
      </c>
      <c r="R36" s="210">
        <f t="shared" ref="R36:R39" si="24">IFERROR(Q36/Q$27,0)</f>
        <v>0</v>
      </c>
      <c r="T36" s="214">
        <f>'Williams Dining Hall'!T36+'The Marketplace'!T36</f>
        <v>0</v>
      </c>
      <c r="U36" s="210">
        <f t="shared" ref="U36:U39" si="25">IFERROR(T36/T$27,0)</f>
        <v>0</v>
      </c>
      <c r="W36" s="214">
        <f>'Williams Dining Hall'!W36+'The Marketplace'!W36</f>
        <v>0</v>
      </c>
      <c r="X36" s="210">
        <f t="shared" ref="X36:X39" si="26">IFERROR(W36/W$27,0)</f>
        <v>0</v>
      </c>
      <c r="Z36" s="214">
        <f>'Williams Dining Hall'!Z36+'The Marketplace'!Z36</f>
        <v>0</v>
      </c>
      <c r="AA36" s="210">
        <f t="shared" ref="AA36:AA39" si="27">IFERROR(Z36/Z$27,0)</f>
        <v>0</v>
      </c>
      <c r="AC36" s="214">
        <f>'Williams Dining Hall'!AC36+'The Marketplace'!AC36</f>
        <v>0</v>
      </c>
      <c r="AD36" s="210">
        <f t="shared" ref="AD36:AD39" si="28">IFERROR(AC36/AC$27,0)</f>
        <v>0</v>
      </c>
      <c r="AF36" s="214">
        <f>'Williams Dining Hall'!AF36+'The Marketplace'!AF36</f>
        <v>0</v>
      </c>
      <c r="AG36" s="210">
        <f t="shared" ref="AG36:AG39" si="29">IFERROR(AF36/AF$27,0)</f>
        <v>0</v>
      </c>
    </row>
    <row r="37" spans="2:33" ht="13.15" customHeight="1" x14ac:dyDescent="0.25">
      <c r="B37" s="11" t="s">
        <v>207</v>
      </c>
      <c r="E37" s="214">
        <f>'Williams Dining Hall'!E37+'The Marketplace'!E37</f>
        <v>0</v>
      </c>
      <c r="F37" s="210">
        <f t="shared" ref="F37" si="30">IFERROR(E37/E$27,0)</f>
        <v>0</v>
      </c>
      <c r="H37" s="214">
        <f>'Williams Dining Hall'!H37+'The Marketplace'!H37</f>
        <v>0</v>
      </c>
      <c r="I37" s="210">
        <f t="shared" si="21"/>
        <v>0</v>
      </c>
      <c r="K37" s="214">
        <f>'Williams Dining Hall'!K37+'The Marketplace'!K37</f>
        <v>0</v>
      </c>
      <c r="L37" s="210">
        <f t="shared" si="22"/>
        <v>0</v>
      </c>
      <c r="N37" s="214">
        <f>'Williams Dining Hall'!N37+'The Marketplace'!N37</f>
        <v>0</v>
      </c>
      <c r="O37" s="210">
        <f t="shared" si="23"/>
        <v>0</v>
      </c>
      <c r="Q37" s="214">
        <f>'Williams Dining Hall'!Q37+'The Marketplace'!Q37</f>
        <v>0</v>
      </c>
      <c r="R37" s="210">
        <f t="shared" si="24"/>
        <v>0</v>
      </c>
      <c r="T37" s="214">
        <f>'Williams Dining Hall'!T37+'The Marketplace'!T37</f>
        <v>0</v>
      </c>
      <c r="U37" s="210">
        <f t="shared" si="25"/>
        <v>0</v>
      </c>
      <c r="W37" s="214">
        <f>'Williams Dining Hall'!W37+'The Marketplace'!W37</f>
        <v>0</v>
      </c>
      <c r="X37" s="210">
        <f t="shared" si="26"/>
        <v>0</v>
      </c>
      <c r="Z37" s="214">
        <f>'Williams Dining Hall'!Z37+'The Marketplace'!Z37</f>
        <v>0</v>
      </c>
      <c r="AA37" s="210">
        <f t="shared" si="27"/>
        <v>0</v>
      </c>
      <c r="AC37" s="214">
        <f>'Williams Dining Hall'!AC37+'The Marketplace'!AC37</f>
        <v>0</v>
      </c>
      <c r="AD37" s="210">
        <f t="shared" si="28"/>
        <v>0</v>
      </c>
      <c r="AF37" s="214">
        <f>'Williams Dining Hall'!AF37+'The Marketplace'!AF37</f>
        <v>0</v>
      </c>
      <c r="AG37" s="210">
        <f t="shared" si="29"/>
        <v>0</v>
      </c>
    </row>
    <row r="38" spans="2:33" ht="13.15" customHeight="1" x14ac:dyDescent="0.25">
      <c r="B38" s="11" t="s">
        <v>208</v>
      </c>
      <c r="E38" s="215">
        <f>'Williams Dining Hall'!E38+'The Marketplace'!E38</f>
        <v>0</v>
      </c>
      <c r="F38" s="211">
        <f t="shared" si="20"/>
        <v>0</v>
      </c>
      <c r="H38" s="215">
        <f>'Williams Dining Hall'!H38+'The Marketplace'!H38</f>
        <v>0</v>
      </c>
      <c r="I38" s="211">
        <f t="shared" si="21"/>
        <v>0</v>
      </c>
      <c r="K38" s="215">
        <f>'Williams Dining Hall'!K38+'The Marketplace'!K38</f>
        <v>0</v>
      </c>
      <c r="L38" s="211">
        <f t="shared" si="22"/>
        <v>0</v>
      </c>
      <c r="N38" s="215">
        <f>'Williams Dining Hall'!N38+'The Marketplace'!N38</f>
        <v>0</v>
      </c>
      <c r="O38" s="211">
        <f t="shared" si="23"/>
        <v>0</v>
      </c>
      <c r="Q38" s="215">
        <f>'Williams Dining Hall'!Q38+'The Marketplace'!Q38</f>
        <v>0</v>
      </c>
      <c r="R38" s="211">
        <f t="shared" si="24"/>
        <v>0</v>
      </c>
      <c r="T38" s="215">
        <f>'Williams Dining Hall'!T38+'The Marketplace'!T38</f>
        <v>0</v>
      </c>
      <c r="U38" s="211">
        <f t="shared" si="25"/>
        <v>0</v>
      </c>
      <c r="W38" s="215">
        <f>'Williams Dining Hall'!W38+'The Marketplace'!W38</f>
        <v>0</v>
      </c>
      <c r="X38" s="211">
        <f t="shared" si="26"/>
        <v>0</v>
      </c>
      <c r="Z38" s="215">
        <f>'Williams Dining Hall'!Z38+'The Marketplace'!Z38</f>
        <v>0</v>
      </c>
      <c r="AA38" s="211">
        <f t="shared" si="27"/>
        <v>0</v>
      </c>
      <c r="AC38" s="215">
        <f>'Williams Dining Hall'!AC38+'The Marketplace'!AC38</f>
        <v>0</v>
      </c>
      <c r="AD38" s="211">
        <f t="shared" si="28"/>
        <v>0</v>
      </c>
      <c r="AF38" s="215">
        <f>'Williams Dining Hall'!AF38+'The Marketplace'!AF38</f>
        <v>0</v>
      </c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si="21"/>
        <v>0</v>
      </c>
      <c r="K39" s="212">
        <f>SUM(K36:K38)</f>
        <v>0</v>
      </c>
      <c r="L39" s="213">
        <f t="shared" si="22"/>
        <v>0</v>
      </c>
      <c r="N39" s="212">
        <f>SUM(N36:N38)</f>
        <v>0</v>
      </c>
      <c r="O39" s="213">
        <f t="shared" si="23"/>
        <v>0</v>
      </c>
      <c r="Q39" s="212">
        <f>SUM(Q36:Q38)</f>
        <v>0</v>
      </c>
      <c r="R39" s="213">
        <f t="shared" si="24"/>
        <v>0</v>
      </c>
      <c r="T39" s="212">
        <f>SUM(T36:T38)</f>
        <v>0</v>
      </c>
      <c r="U39" s="213">
        <f t="shared" si="25"/>
        <v>0</v>
      </c>
      <c r="W39" s="212">
        <f>SUM(W36:W38)</f>
        <v>0</v>
      </c>
      <c r="X39" s="213">
        <f t="shared" si="26"/>
        <v>0</v>
      </c>
      <c r="Z39" s="212">
        <f>SUM(Z36:Z38)</f>
        <v>0</v>
      </c>
      <c r="AA39" s="213">
        <f t="shared" si="27"/>
        <v>0</v>
      </c>
      <c r="AC39" s="212">
        <f>SUM(AC36:AC38)</f>
        <v>0</v>
      </c>
      <c r="AD39" s="213">
        <f t="shared" si="28"/>
        <v>0</v>
      </c>
      <c r="AF39" s="212">
        <f>SUM(AF36:AF38)</f>
        <v>0</v>
      </c>
      <c r="AG39" s="213">
        <f t="shared" si="29"/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14">
        <f>'Williams Dining Hall'!E42+'The Marketplace'!E42</f>
        <v>0</v>
      </c>
      <c r="F42" s="210">
        <f t="shared" ref="F42:F54" si="31">IFERROR(E42/E$27,0)</f>
        <v>0</v>
      </c>
      <c r="H42" s="214">
        <f>'Williams Dining Hall'!H42+'The Marketplace'!H42</f>
        <v>0</v>
      </c>
      <c r="I42" s="210">
        <f t="shared" ref="I42:I54" si="32">IFERROR(H42/H$27,0)</f>
        <v>0</v>
      </c>
      <c r="K42" s="214">
        <f>'Williams Dining Hall'!K42+'The Marketplace'!K42</f>
        <v>0</v>
      </c>
      <c r="L42" s="210">
        <f t="shared" ref="L42:L54" si="33">IFERROR(K42/K$27,0)</f>
        <v>0</v>
      </c>
      <c r="N42" s="214">
        <f>'Williams Dining Hall'!N42+'The Marketplace'!N42</f>
        <v>0</v>
      </c>
      <c r="O42" s="210">
        <f t="shared" ref="O42:O54" si="34">IFERROR(N42/N$27,0)</f>
        <v>0</v>
      </c>
      <c r="Q42" s="214">
        <f>'Williams Dining Hall'!Q42+'The Marketplace'!Q42</f>
        <v>0</v>
      </c>
      <c r="R42" s="210">
        <f t="shared" ref="R42:R54" si="35">IFERROR(Q42/Q$27,0)</f>
        <v>0</v>
      </c>
      <c r="T42" s="214">
        <f>'Williams Dining Hall'!T42+'The Marketplace'!T42</f>
        <v>0</v>
      </c>
      <c r="U42" s="210">
        <f t="shared" ref="U42:U54" si="36">IFERROR(T42/T$27,0)</f>
        <v>0</v>
      </c>
      <c r="W42" s="214">
        <f>'Williams Dining Hall'!W42+'The Marketplace'!W42</f>
        <v>0</v>
      </c>
      <c r="X42" s="210">
        <f t="shared" ref="X42:X54" si="37">IFERROR(W42/W$27,0)</f>
        <v>0</v>
      </c>
      <c r="Z42" s="214">
        <f>'Williams Dining Hall'!Z42+'The Marketplace'!Z42</f>
        <v>0</v>
      </c>
      <c r="AA42" s="210">
        <f t="shared" ref="AA42:AA54" si="38">IFERROR(Z42/Z$27,0)</f>
        <v>0</v>
      </c>
      <c r="AC42" s="214">
        <f>'Williams Dining Hall'!AC42+'The Marketplace'!AC42</f>
        <v>0</v>
      </c>
      <c r="AD42" s="210">
        <f t="shared" ref="AD42:AD54" si="39">IFERROR(AC42/AC$27,0)</f>
        <v>0</v>
      </c>
      <c r="AF42" s="214">
        <f>'Williams Dining Hall'!AF42+'The Marketplace'!AF42</f>
        <v>0</v>
      </c>
      <c r="AG42" s="210">
        <f t="shared" ref="AG42:AG54" si="40">IFERROR(AF42/AF$27,0)</f>
        <v>0</v>
      </c>
    </row>
    <row r="43" spans="2:33" ht="13.15" customHeight="1" x14ac:dyDescent="0.25">
      <c r="B43" s="11" t="s">
        <v>212</v>
      </c>
      <c r="E43" s="214">
        <f>'Williams Dining Hall'!E43+'The Marketplace'!E43</f>
        <v>0</v>
      </c>
      <c r="F43" s="210">
        <f t="shared" si="31"/>
        <v>0</v>
      </c>
      <c r="H43" s="214">
        <f>'Williams Dining Hall'!H43+'The Marketplace'!H43</f>
        <v>0</v>
      </c>
      <c r="I43" s="210">
        <f t="shared" si="32"/>
        <v>0</v>
      </c>
      <c r="K43" s="214">
        <f>'Williams Dining Hall'!K43+'The Marketplace'!K43</f>
        <v>0</v>
      </c>
      <c r="L43" s="210">
        <f t="shared" si="33"/>
        <v>0</v>
      </c>
      <c r="N43" s="214">
        <f>'Williams Dining Hall'!N43+'The Marketplace'!N43</f>
        <v>0</v>
      </c>
      <c r="O43" s="210">
        <f t="shared" si="34"/>
        <v>0</v>
      </c>
      <c r="Q43" s="214">
        <f>'Williams Dining Hall'!Q43+'The Marketplace'!Q43</f>
        <v>0</v>
      </c>
      <c r="R43" s="210">
        <f t="shared" si="35"/>
        <v>0</v>
      </c>
      <c r="T43" s="214">
        <f>'Williams Dining Hall'!T43+'The Marketplace'!T43</f>
        <v>0</v>
      </c>
      <c r="U43" s="210">
        <f t="shared" si="36"/>
        <v>0</v>
      </c>
      <c r="W43" s="214">
        <f>'Williams Dining Hall'!W43+'The Marketplace'!W43</f>
        <v>0</v>
      </c>
      <c r="X43" s="210">
        <f t="shared" si="37"/>
        <v>0</v>
      </c>
      <c r="Z43" s="214">
        <f>'Williams Dining Hall'!Z43+'The Marketplace'!Z43</f>
        <v>0</v>
      </c>
      <c r="AA43" s="210">
        <f t="shared" si="38"/>
        <v>0</v>
      </c>
      <c r="AC43" s="214">
        <f>'Williams Dining Hall'!AC43+'The Marketplace'!AC43</f>
        <v>0</v>
      </c>
      <c r="AD43" s="210">
        <f t="shared" si="39"/>
        <v>0</v>
      </c>
      <c r="AF43" s="214">
        <f>'Williams Dining Hall'!AF43+'The Marketplace'!AF43</f>
        <v>0</v>
      </c>
      <c r="AG43" s="210">
        <f t="shared" si="40"/>
        <v>0</v>
      </c>
    </row>
    <row r="44" spans="2:33" ht="13.15" customHeight="1" x14ac:dyDescent="0.25">
      <c r="B44" s="11" t="s">
        <v>213</v>
      </c>
      <c r="E44" s="214">
        <f>'Williams Dining Hall'!E44+'The Marketplace'!E44</f>
        <v>0</v>
      </c>
      <c r="F44" s="210">
        <f t="shared" si="31"/>
        <v>0</v>
      </c>
      <c r="H44" s="214">
        <f>'Williams Dining Hall'!H44+'The Marketplace'!H44</f>
        <v>0</v>
      </c>
      <c r="I44" s="210">
        <f t="shared" si="32"/>
        <v>0</v>
      </c>
      <c r="K44" s="214">
        <f>'Williams Dining Hall'!K44+'The Marketplace'!K44</f>
        <v>0</v>
      </c>
      <c r="L44" s="210">
        <f t="shared" si="33"/>
        <v>0</v>
      </c>
      <c r="N44" s="214">
        <f>'Williams Dining Hall'!N44+'The Marketplace'!N44</f>
        <v>0</v>
      </c>
      <c r="O44" s="210">
        <f t="shared" si="34"/>
        <v>0</v>
      </c>
      <c r="Q44" s="214">
        <f>'Williams Dining Hall'!Q44+'The Marketplace'!Q44</f>
        <v>0</v>
      </c>
      <c r="R44" s="210">
        <f t="shared" si="35"/>
        <v>0</v>
      </c>
      <c r="T44" s="214">
        <f>'Williams Dining Hall'!T44+'The Marketplace'!T44</f>
        <v>0</v>
      </c>
      <c r="U44" s="210">
        <f t="shared" si="36"/>
        <v>0</v>
      </c>
      <c r="W44" s="214">
        <f>'Williams Dining Hall'!W44+'The Marketplace'!W44</f>
        <v>0</v>
      </c>
      <c r="X44" s="210">
        <f t="shared" si="37"/>
        <v>0</v>
      </c>
      <c r="Z44" s="214">
        <f>'Williams Dining Hall'!Z44+'The Marketplace'!Z44</f>
        <v>0</v>
      </c>
      <c r="AA44" s="210">
        <f t="shared" si="38"/>
        <v>0</v>
      </c>
      <c r="AC44" s="214">
        <f>'Williams Dining Hall'!AC44+'The Marketplace'!AC44</f>
        <v>0</v>
      </c>
      <c r="AD44" s="210">
        <f t="shared" si="39"/>
        <v>0</v>
      </c>
      <c r="AF44" s="214">
        <f>'Williams Dining Hall'!AF44+'The Marketplace'!AF44</f>
        <v>0</v>
      </c>
      <c r="AG44" s="210">
        <f t="shared" si="40"/>
        <v>0</v>
      </c>
    </row>
    <row r="45" spans="2:33" ht="13.15" customHeight="1" x14ac:dyDescent="0.25">
      <c r="B45" s="11" t="s">
        <v>214</v>
      </c>
      <c r="E45" s="214">
        <f>'Williams Dining Hall'!E45+'The Marketplace'!E45</f>
        <v>0</v>
      </c>
      <c r="F45" s="210">
        <f t="shared" si="31"/>
        <v>0</v>
      </c>
      <c r="H45" s="214">
        <f>'Williams Dining Hall'!H45+'The Marketplace'!H45</f>
        <v>0</v>
      </c>
      <c r="I45" s="210">
        <f t="shared" si="32"/>
        <v>0</v>
      </c>
      <c r="K45" s="214">
        <f>'Williams Dining Hall'!K45+'The Marketplace'!K45</f>
        <v>0</v>
      </c>
      <c r="L45" s="210">
        <f t="shared" si="33"/>
        <v>0</v>
      </c>
      <c r="N45" s="214">
        <f>'Williams Dining Hall'!N45+'The Marketplace'!N45</f>
        <v>0</v>
      </c>
      <c r="O45" s="210">
        <f t="shared" si="34"/>
        <v>0</v>
      </c>
      <c r="Q45" s="214">
        <f>'Williams Dining Hall'!Q45+'The Marketplace'!Q45</f>
        <v>0</v>
      </c>
      <c r="R45" s="210">
        <f t="shared" si="35"/>
        <v>0</v>
      </c>
      <c r="T45" s="214">
        <f>'Williams Dining Hall'!T45+'The Marketplace'!T45</f>
        <v>0</v>
      </c>
      <c r="U45" s="210">
        <f t="shared" si="36"/>
        <v>0</v>
      </c>
      <c r="W45" s="214">
        <f>'Williams Dining Hall'!W45+'The Marketplace'!W45</f>
        <v>0</v>
      </c>
      <c r="X45" s="210">
        <f t="shared" si="37"/>
        <v>0</v>
      </c>
      <c r="Z45" s="214">
        <f>'Williams Dining Hall'!Z45+'The Marketplace'!Z45</f>
        <v>0</v>
      </c>
      <c r="AA45" s="210">
        <f t="shared" si="38"/>
        <v>0</v>
      </c>
      <c r="AC45" s="214">
        <f>'Williams Dining Hall'!AC45+'The Marketplace'!AC45</f>
        <v>0</v>
      </c>
      <c r="AD45" s="210">
        <f t="shared" si="39"/>
        <v>0</v>
      </c>
      <c r="AF45" s="214">
        <f>'Williams Dining Hall'!AF45+'The Marketplace'!AF45</f>
        <v>0</v>
      </c>
      <c r="AG45" s="210">
        <f t="shared" si="40"/>
        <v>0</v>
      </c>
    </row>
    <row r="46" spans="2:33" ht="13.15" customHeight="1" x14ac:dyDescent="0.25">
      <c r="B46" s="11" t="s">
        <v>215</v>
      </c>
      <c r="E46" s="214">
        <f>'Williams Dining Hall'!E46+'The Marketplace'!E46</f>
        <v>0</v>
      </c>
      <c r="F46" s="210">
        <f t="shared" si="31"/>
        <v>0</v>
      </c>
      <c r="H46" s="214">
        <f>'Williams Dining Hall'!H46+'The Marketplace'!H46</f>
        <v>0</v>
      </c>
      <c r="I46" s="210">
        <f t="shared" si="32"/>
        <v>0</v>
      </c>
      <c r="K46" s="214">
        <f>'Williams Dining Hall'!K46+'The Marketplace'!K46</f>
        <v>0</v>
      </c>
      <c r="L46" s="210">
        <f t="shared" si="33"/>
        <v>0</v>
      </c>
      <c r="N46" s="214">
        <f>'Williams Dining Hall'!N46+'The Marketplace'!N46</f>
        <v>0</v>
      </c>
      <c r="O46" s="210">
        <f t="shared" si="34"/>
        <v>0</v>
      </c>
      <c r="Q46" s="214">
        <f>'Williams Dining Hall'!Q46+'The Marketplace'!Q46</f>
        <v>0</v>
      </c>
      <c r="R46" s="210">
        <f t="shared" si="35"/>
        <v>0</v>
      </c>
      <c r="T46" s="214">
        <f>'Williams Dining Hall'!T46+'The Marketplace'!T46</f>
        <v>0</v>
      </c>
      <c r="U46" s="210">
        <f t="shared" si="36"/>
        <v>0</v>
      </c>
      <c r="W46" s="214">
        <f>'Williams Dining Hall'!W46+'The Marketplace'!W46</f>
        <v>0</v>
      </c>
      <c r="X46" s="210">
        <f t="shared" si="37"/>
        <v>0</v>
      </c>
      <c r="Z46" s="214">
        <f>'Williams Dining Hall'!Z46+'The Marketplace'!Z46</f>
        <v>0</v>
      </c>
      <c r="AA46" s="210">
        <f t="shared" si="38"/>
        <v>0</v>
      </c>
      <c r="AC46" s="214">
        <f>'Williams Dining Hall'!AC46+'The Marketplace'!AC46</f>
        <v>0</v>
      </c>
      <c r="AD46" s="210">
        <f t="shared" si="39"/>
        <v>0</v>
      </c>
      <c r="AF46" s="214">
        <f>'Williams Dining Hall'!AF46+'The Marketplace'!AF46</f>
        <v>0</v>
      </c>
      <c r="AG46" s="210">
        <f t="shared" si="40"/>
        <v>0</v>
      </c>
    </row>
    <row r="47" spans="2:33" ht="13.15" customHeight="1" x14ac:dyDescent="0.25">
      <c r="B47" s="11" t="s">
        <v>216</v>
      </c>
      <c r="E47" s="214">
        <f>'Williams Dining Hall'!E47+'The Marketplace'!E47</f>
        <v>0</v>
      </c>
      <c r="F47" s="210">
        <f t="shared" si="31"/>
        <v>0</v>
      </c>
      <c r="H47" s="214">
        <f>'Williams Dining Hall'!H47+'The Marketplace'!H47</f>
        <v>0</v>
      </c>
      <c r="I47" s="210">
        <f t="shared" si="32"/>
        <v>0</v>
      </c>
      <c r="K47" s="214">
        <f>'Williams Dining Hall'!K47+'The Marketplace'!K47</f>
        <v>0</v>
      </c>
      <c r="L47" s="210">
        <f t="shared" si="33"/>
        <v>0</v>
      </c>
      <c r="N47" s="214">
        <f>'Williams Dining Hall'!N47+'The Marketplace'!N47</f>
        <v>0</v>
      </c>
      <c r="O47" s="210">
        <f t="shared" si="34"/>
        <v>0</v>
      </c>
      <c r="Q47" s="214">
        <f>'Williams Dining Hall'!Q47+'The Marketplace'!Q47</f>
        <v>0</v>
      </c>
      <c r="R47" s="210">
        <f t="shared" si="35"/>
        <v>0</v>
      </c>
      <c r="T47" s="214">
        <f>'Williams Dining Hall'!T47+'The Marketplace'!T47</f>
        <v>0</v>
      </c>
      <c r="U47" s="210">
        <f t="shared" si="36"/>
        <v>0</v>
      </c>
      <c r="W47" s="214">
        <f>'Williams Dining Hall'!W47+'The Marketplace'!W47</f>
        <v>0</v>
      </c>
      <c r="X47" s="210">
        <f t="shared" si="37"/>
        <v>0</v>
      </c>
      <c r="Z47" s="214">
        <f>'Williams Dining Hall'!Z47+'The Marketplace'!Z47</f>
        <v>0</v>
      </c>
      <c r="AA47" s="210">
        <f t="shared" si="38"/>
        <v>0</v>
      </c>
      <c r="AC47" s="214">
        <f>'Williams Dining Hall'!AC47+'The Marketplace'!AC47</f>
        <v>0</v>
      </c>
      <c r="AD47" s="210">
        <f t="shared" si="39"/>
        <v>0</v>
      </c>
      <c r="AF47" s="214">
        <f>'Williams Dining Hall'!AF47+'The Marketplace'!AF47</f>
        <v>0</v>
      </c>
      <c r="AG47" s="210">
        <f t="shared" si="40"/>
        <v>0</v>
      </c>
    </row>
    <row r="48" spans="2:33" ht="13.15" customHeight="1" x14ac:dyDescent="0.25">
      <c r="B48" s="11" t="s">
        <v>217</v>
      </c>
      <c r="E48" s="214">
        <f>'Williams Dining Hall'!E48+'The Marketplace'!E48</f>
        <v>0</v>
      </c>
      <c r="F48" s="210">
        <f t="shared" si="31"/>
        <v>0</v>
      </c>
      <c r="H48" s="214">
        <f>'Williams Dining Hall'!H48+'The Marketplace'!H48</f>
        <v>0</v>
      </c>
      <c r="I48" s="210">
        <f t="shared" si="32"/>
        <v>0</v>
      </c>
      <c r="K48" s="214">
        <f>'Williams Dining Hall'!K48+'The Marketplace'!K48</f>
        <v>0</v>
      </c>
      <c r="L48" s="210">
        <f t="shared" si="33"/>
        <v>0</v>
      </c>
      <c r="N48" s="214">
        <f>'Williams Dining Hall'!N48+'The Marketplace'!N48</f>
        <v>0</v>
      </c>
      <c r="O48" s="210">
        <f t="shared" si="34"/>
        <v>0</v>
      </c>
      <c r="Q48" s="214">
        <f>'Williams Dining Hall'!Q48+'The Marketplace'!Q48</f>
        <v>0</v>
      </c>
      <c r="R48" s="210">
        <f t="shared" si="35"/>
        <v>0</v>
      </c>
      <c r="T48" s="214">
        <f>'Williams Dining Hall'!T48+'The Marketplace'!T48</f>
        <v>0</v>
      </c>
      <c r="U48" s="210">
        <f t="shared" si="36"/>
        <v>0</v>
      </c>
      <c r="W48" s="214">
        <f>'Williams Dining Hall'!W48+'The Marketplace'!W48</f>
        <v>0</v>
      </c>
      <c r="X48" s="210">
        <f t="shared" si="37"/>
        <v>0</v>
      </c>
      <c r="Z48" s="214">
        <f>'Williams Dining Hall'!Z48+'The Marketplace'!Z48</f>
        <v>0</v>
      </c>
      <c r="AA48" s="210">
        <f t="shared" si="38"/>
        <v>0</v>
      </c>
      <c r="AC48" s="214">
        <f>'Williams Dining Hall'!AC48+'The Marketplace'!AC48</f>
        <v>0</v>
      </c>
      <c r="AD48" s="210">
        <f t="shared" si="39"/>
        <v>0</v>
      </c>
      <c r="AF48" s="214">
        <f>'Williams Dining Hall'!AF48+'The Marketplace'!AF48</f>
        <v>0</v>
      </c>
      <c r="AG48" s="210">
        <f t="shared" si="40"/>
        <v>0</v>
      </c>
    </row>
    <row r="49" spans="2:33" ht="13.15" customHeight="1" x14ac:dyDescent="0.25">
      <c r="B49" s="11" t="s">
        <v>218</v>
      </c>
      <c r="E49" s="214">
        <f>'Williams Dining Hall'!E49+'The Marketplace'!E49</f>
        <v>0</v>
      </c>
      <c r="F49" s="210">
        <f t="shared" si="31"/>
        <v>0</v>
      </c>
      <c r="H49" s="214">
        <f>'Williams Dining Hall'!H49+'The Marketplace'!H49</f>
        <v>0</v>
      </c>
      <c r="I49" s="210">
        <f t="shared" si="32"/>
        <v>0</v>
      </c>
      <c r="K49" s="214">
        <f>'Williams Dining Hall'!K49+'The Marketplace'!K49</f>
        <v>0</v>
      </c>
      <c r="L49" s="210">
        <f t="shared" si="33"/>
        <v>0</v>
      </c>
      <c r="N49" s="214">
        <f>'Williams Dining Hall'!N49+'The Marketplace'!N49</f>
        <v>0</v>
      </c>
      <c r="O49" s="210">
        <f t="shared" si="34"/>
        <v>0</v>
      </c>
      <c r="Q49" s="214">
        <f>'Williams Dining Hall'!Q49+'The Marketplace'!Q49</f>
        <v>0</v>
      </c>
      <c r="R49" s="210">
        <f t="shared" si="35"/>
        <v>0</v>
      </c>
      <c r="T49" s="214">
        <f>'Williams Dining Hall'!T49+'The Marketplace'!T49</f>
        <v>0</v>
      </c>
      <c r="U49" s="210">
        <f t="shared" si="36"/>
        <v>0</v>
      </c>
      <c r="W49" s="214">
        <f>'Williams Dining Hall'!W49+'The Marketplace'!W49</f>
        <v>0</v>
      </c>
      <c r="X49" s="210">
        <f t="shared" si="37"/>
        <v>0</v>
      </c>
      <c r="Z49" s="214">
        <f>'Williams Dining Hall'!Z49+'The Marketplace'!Z49</f>
        <v>0</v>
      </c>
      <c r="AA49" s="210">
        <f t="shared" si="38"/>
        <v>0</v>
      </c>
      <c r="AC49" s="214">
        <f>'Williams Dining Hall'!AC49+'The Marketplace'!AC49</f>
        <v>0</v>
      </c>
      <c r="AD49" s="210">
        <f t="shared" si="39"/>
        <v>0</v>
      </c>
      <c r="AF49" s="214">
        <f>'Williams Dining Hall'!AF49+'The Marketplace'!AF49</f>
        <v>0</v>
      </c>
      <c r="AG49" s="210">
        <f t="shared" si="40"/>
        <v>0</v>
      </c>
    </row>
    <row r="50" spans="2:33" x14ac:dyDescent="0.25">
      <c r="B50" s="11" t="s">
        <v>219</v>
      </c>
      <c r="E50" s="214">
        <f>'Williams Dining Hall'!E50+'The Marketplace'!E50</f>
        <v>0</v>
      </c>
      <c r="F50" s="210">
        <f t="shared" si="31"/>
        <v>0</v>
      </c>
      <c r="H50" s="214">
        <f>'Williams Dining Hall'!H50+'The Marketplace'!H50</f>
        <v>0</v>
      </c>
      <c r="I50" s="210">
        <f t="shared" si="32"/>
        <v>0</v>
      </c>
      <c r="K50" s="214">
        <f>'Williams Dining Hall'!K50+'The Marketplace'!K50</f>
        <v>0</v>
      </c>
      <c r="L50" s="210">
        <f t="shared" si="33"/>
        <v>0</v>
      </c>
      <c r="N50" s="214">
        <f>'Williams Dining Hall'!N50+'The Marketplace'!N50</f>
        <v>0</v>
      </c>
      <c r="O50" s="210">
        <f t="shared" si="34"/>
        <v>0</v>
      </c>
      <c r="Q50" s="214">
        <f>'Williams Dining Hall'!Q50+'The Marketplace'!Q50</f>
        <v>0</v>
      </c>
      <c r="R50" s="210">
        <f t="shared" si="35"/>
        <v>0</v>
      </c>
      <c r="T50" s="214">
        <f>'Williams Dining Hall'!T50+'The Marketplace'!T50</f>
        <v>0</v>
      </c>
      <c r="U50" s="210">
        <f t="shared" si="36"/>
        <v>0</v>
      </c>
      <c r="W50" s="214">
        <f>'Williams Dining Hall'!W50+'The Marketplace'!W50</f>
        <v>0</v>
      </c>
      <c r="X50" s="210">
        <f t="shared" si="37"/>
        <v>0</v>
      </c>
      <c r="Z50" s="214">
        <f>'Williams Dining Hall'!Z50+'The Marketplace'!Z50</f>
        <v>0</v>
      </c>
      <c r="AA50" s="210">
        <f t="shared" si="38"/>
        <v>0</v>
      </c>
      <c r="AC50" s="214">
        <f>'Williams Dining Hall'!AC50+'The Marketplace'!AC50</f>
        <v>0</v>
      </c>
      <c r="AD50" s="210">
        <f t="shared" si="39"/>
        <v>0</v>
      </c>
      <c r="AF50" s="214">
        <f>'Williams Dining Hall'!AF50+'The Marketplace'!AF50</f>
        <v>0</v>
      </c>
      <c r="AG50" s="210">
        <f t="shared" si="40"/>
        <v>0</v>
      </c>
    </row>
    <row r="51" spans="2:33" ht="13.15" customHeight="1" x14ac:dyDescent="0.25">
      <c r="B51" s="11" t="s">
        <v>220</v>
      </c>
      <c r="E51" s="214">
        <f>'Williams Dining Hall'!E51+'The Marketplace'!E51</f>
        <v>0</v>
      </c>
      <c r="F51" s="210">
        <f t="shared" si="31"/>
        <v>0</v>
      </c>
      <c r="H51" s="214">
        <f>'Williams Dining Hall'!H51+'The Marketplace'!H51</f>
        <v>0</v>
      </c>
      <c r="I51" s="210">
        <f t="shared" si="32"/>
        <v>0</v>
      </c>
      <c r="K51" s="214">
        <f>'Williams Dining Hall'!K51+'The Marketplace'!K51</f>
        <v>0</v>
      </c>
      <c r="L51" s="210">
        <f t="shared" si="33"/>
        <v>0</v>
      </c>
      <c r="N51" s="214">
        <f>'Williams Dining Hall'!N51+'The Marketplace'!N51</f>
        <v>0</v>
      </c>
      <c r="O51" s="210">
        <f t="shared" si="34"/>
        <v>0</v>
      </c>
      <c r="Q51" s="214">
        <f>'Williams Dining Hall'!Q51+'The Marketplace'!Q51</f>
        <v>0</v>
      </c>
      <c r="R51" s="210">
        <f t="shared" si="35"/>
        <v>0</v>
      </c>
      <c r="T51" s="214">
        <f>'Williams Dining Hall'!T51+'The Marketplace'!T51</f>
        <v>0</v>
      </c>
      <c r="U51" s="210">
        <f t="shared" si="36"/>
        <v>0</v>
      </c>
      <c r="W51" s="214">
        <f>'Williams Dining Hall'!W51+'The Marketplace'!W51</f>
        <v>0</v>
      </c>
      <c r="X51" s="210">
        <f t="shared" si="37"/>
        <v>0</v>
      </c>
      <c r="Z51" s="214">
        <f>'Williams Dining Hall'!Z51+'The Marketplace'!Z51</f>
        <v>0</v>
      </c>
      <c r="AA51" s="210">
        <f t="shared" si="38"/>
        <v>0</v>
      </c>
      <c r="AC51" s="214">
        <f>'Williams Dining Hall'!AC51+'The Marketplace'!AC51</f>
        <v>0</v>
      </c>
      <c r="AD51" s="210">
        <f t="shared" si="39"/>
        <v>0</v>
      </c>
      <c r="AF51" s="214">
        <f>'Williams Dining Hall'!AF51+'The Marketplace'!AF51</f>
        <v>0</v>
      </c>
      <c r="AG51" s="210">
        <f t="shared" si="40"/>
        <v>0</v>
      </c>
    </row>
    <row r="52" spans="2:33" ht="13.15" customHeight="1" x14ac:dyDescent="0.25">
      <c r="B52" s="11" t="s">
        <v>221</v>
      </c>
      <c r="E52" s="214">
        <f>'Williams Dining Hall'!E50+'The Marketplace'!E52</f>
        <v>0</v>
      </c>
      <c r="F52" s="210">
        <f t="shared" si="31"/>
        <v>0</v>
      </c>
      <c r="H52" s="214">
        <f>'Williams Dining Hall'!H52+'The Marketplace'!H52</f>
        <v>0</v>
      </c>
      <c r="I52" s="210">
        <f t="shared" si="32"/>
        <v>0</v>
      </c>
      <c r="K52" s="214">
        <f>'Williams Dining Hall'!K52+'The Marketplace'!K52</f>
        <v>0</v>
      </c>
      <c r="L52" s="210">
        <f t="shared" si="33"/>
        <v>0</v>
      </c>
      <c r="N52" s="214">
        <f>'Williams Dining Hall'!N50+'The Marketplace'!N52</f>
        <v>0</v>
      </c>
      <c r="O52" s="210">
        <f t="shared" si="34"/>
        <v>0</v>
      </c>
      <c r="Q52" s="214">
        <f>'Williams Dining Hall'!Q52+'The Marketplace'!Q52</f>
        <v>0</v>
      </c>
      <c r="R52" s="210">
        <f t="shared" si="35"/>
        <v>0</v>
      </c>
      <c r="T52" s="214">
        <f>'Williams Dining Hall'!T50+'The Marketplace'!T52</f>
        <v>0</v>
      </c>
      <c r="U52" s="210">
        <f t="shared" si="36"/>
        <v>0</v>
      </c>
      <c r="W52" s="214">
        <f>'Williams Dining Hall'!W52+'The Marketplace'!W52</f>
        <v>0</v>
      </c>
      <c r="X52" s="210">
        <f t="shared" si="37"/>
        <v>0</v>
      </c>
      <c r="Z52" s="214">
        <f>'Williams Dining Hall'!Z52+'The Marketplace'!Z52</f>
        <v>0</v>
      </c>
      <c r="AA52" s="210">
        <f t="shared" si="38"/>
        <v>0</v>
      </c>
      <c r="AC52" s="214">
        <f>'Williams Dining Hall'!AC52+'The Marketplace'!AC52</f>
        <v>0</v>
      </c>
      <c r="AD52" s="210">
        <f t="shared" si="39"/>
        <v>0</v>
      </c>
      <c r="AF52" s="214">
        <f>'Williams Dining Hall'!AF52+'The Marketplace'!AF52</f>
        <v>0</v>
      </c>
      <c r="AG52" s="210">
        <f t="shared" si="40"/>
        <v>0</v>
      </c>
    </row>
    <row r="53" spans="2:33" ht="13.15" customHeight="1" x14ac:dyDescent="0.25">
      <c r="B53" s="11" t="s">
        <v>222</v>
      </c>
      <c r="E53" s="215">
        <f>'Williams Dining Hall'!E53+'The Marketplace'!E53</f>
        <v>0</v>
      </c>
      <c r="F53" s="211">
        <f t="shared" si="31"/>
        <v>0</v>
      </c>
      <c r="H53" s="214">
        <f>'Williams Dining Hall'!H53+'The Marketplace'!H53</f>
        <v>0</v>
      </c>
      <c r="I53" s="211">
        <f t="shared" si="32"/>
        <v>0</v>
      </c>
      <c r="K53" s="215">
        <f>'Williams Dining Hall'!K53+'The Marketplace'!K53</f>
        <v>0</v>
      </c>
      <c r="L53" s="211">
        <f t="shared" si="33"/>
        <v>0</v>
      </c>
      <c r="N53" s="215">
        <f>'Williams Dining Hall'!N53+'The Marketplace'!N53</f>
        <v>0</v>
      </c>
      <c r="O53" s="211">
        <f t="shared" si="34"/>
        <v>0</v>
      </c>
      <c r="Q53" s="215">
        <f>'Williams Dining Hall'!Q53+'The Marketplace'!Q53</f>
        <v>0</v>
      </c>
      <c r="R53" s="211">
        <f t="shared" si="35"/>
        <v>0</v>
      </c>
      <c r="T53" s="215">
        <f>'Williams Dining Hall'!T53+'The Marketplace'!T53</f>
        <v>0</v>
      </c>
      <c r="U53" s="211">
        <f t="shared" si="36"/>
        <v>0</v>
      </c>
      <c r="W53" s="215">
        <f>'Williams Dining Hall'!W53+'The Marketplace'!W53</f>
        <v>0</v>
      </c>
      <c r="X53" s="211">
        <f t="shared" si="37"/>
        <v>0</v>
      </c>
      <c r="Z53" s="214">
        <f>'Williams Dining Hall'!Z53+'The Marketplace'!Z53</f>
        <v>0</v>
      </c>
      <c r="AA53" s="211">
        <f t="shared" si="38"/>
        <v>0</v>
      </c>
      <c r="AC53" s="215">
        <f>'Williams Dining Hall'!AC53+'The Marketplace'!AC53</f>
        <v>0</v>
      </c>
      <c r="AD53" s="211">
        <f t="shared" si="39"/>
        <v>0</v>
      </c>
      <c r="AF53" s="215">
        <f>'Williams Dining Hall'!AF53+'The Marketplace'!AF53</f>
        <v>0</v>
      </c>
      <c r="AG53" s="211">
        <f t="shared" si="40"/>
        <v>0</v>
      </c>
    </row>
    <row r="54" spans="2:33" ht="13.15" customHeight="1" x14ac:dyDescent="0.25">
      <c r="B54" s="53" t="s">
        <v>223</v>
      </c>
      <c r="C54" s="53"/>
      <c r="D54" s="53"/>
      <c r="E54" s="235">
        <f>SUM(E42:E53)</f>
        <v>0</v>
      </c>
      <c r="F54" s="213">
        <f t="shared" si="31"/>
        <v>0</v>
      </c>
      <c r="H54" s="235">
        <f>SUM(H42:H53)</f>
        <v>0</v>
      </c>
      <c r="I54" s="213">
        <f t="shared" si="32"/>
        <v>0</v>
      </c>
      <c r="K54" s="235">
        <f>SUM(K42:K53)</f>
        <v>0</v>
      </c>
      <c r="L54" s="213">
        <f t="shared" si="33"/>
        <v>0</v>
      </c>
      <c r="N54" s="235">
        <f>SUM(N42:N53)</f>
        <v>0</v>
      </c>
      <c r="O54" s="213">
        <f t="shared" si="34"/>
        <v>0</v>
      </c>
      <c r="Q54" s="235">
        <f>SUM(Q42:Q53)</f>
        <v>0</v>
      </c>
      <c r="R54" s="213">
        <f t="shared" si="35"/>
        <v>0</v>
      </c>
      <c r="T54" s="235">
        <f>SUM(T42:T53)</f>
        <v>0</v>
      </c>
      <c r="U54" s="213">
        <f t="shared" si="36"/>
        <v>0</v>
      </c>
      <c r="W54" s="235">
        <f>SUM(W42:W53)</f>
        <v>0</v>
      </c>
      <c r="X54" s="213">
        <f t="shared" si="37"/>
        <v>0</v>
      </c>
      <c r="Z54" s="235">
        <f>SUM(Z42:Z53)</f>
        <v>0</v>
      </c>
      <c r="AA54" s="213">
        <f t="shared" si="38"/>
        <v>0</v>
      </c>
      <c r="AC54" s="235">
        <f>SUM(AC42:AC53)</f>
        <v>0</v>
      </c>
      <c r="AD54" s="213">
        <f t="shared" si="39"/>
        <v>0</v>
      </c>
      <c r="AF54" s="235">
        <f>SUM(AF42:AF53)</f>
        <v>0</v>
      </c>
      <c r="AG54" s="213">
        <f t="shared" si="40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14">
        <f>'Williams Dining Hall'!E57+'The Marketplace'!E57</f>
        <v>0</v>
      </c>
      <c r="F57" s="210">
        <f t="shared" ref="F57:F63" si="41">IFERROR(E57/E$27,0)</f>
        <v>0</v>
      </c>
      <c r="H57" s="214">
        <f>'Williams Dining Hall'!H57+'The Marketplace'!H57</f>
        <v>0</v>
      </c>
      <c r="I57" s="210">
        <f t="shared" ref="I57:I61" si="42">IFERROR(H57/H$27,0)</f>
        <v>0</v>
      </c>
      <c r="K57" s="214">
        <f>'Williams Dining Hall'!K57+'The Marketplace'!K57</f>
        <v>0</v>
      </c>
      <c r="L57" s="210">
        <f t="shared" ref="L57:L61" si="43">IFERROR(K57/K$27,0)</f>
        <v>0</v>
      </c>
      <c r="N57" s="214">
        <f>'Williams Dining Hall'!N57+'The Marketplace'!N57</f>
        <v>0</v>
      </c>
      <c r="O57" s="210">
        <f t="shared" ref="O57:O61" si="44">IFERROR(N57/N$27,0)</f>
        <v>0</v>
      </c>
      <c r="Q57" s="214">
        <f>'Williams Dining Hall'!Q57+'The Marketplace'!Q57</f>
        <v>0</v>
      </c>
      <c r="R57" s="210">
        <f t="shared" ref="R57:R61" si="45">IFERROR(Q57/Q$27,0)</f>
        <v>0</v>
      </c>
      <c r="T57" s="214">
        <f>'Williams Dining Hall'!T57+'The Marketplace'!T57</f>
        <v>0</v>
      </c>
      <c r="U57" s="210">
        <f t="shared" ref="U57:U61" si="46">IFERROR(T57/T$27,0)</f>
        <v>0</v>
      </c>
      <c r="W57" s="214">
        <f>'Williams Dining Hall'!W57+'The Marketplace'!W57</f>
        <v>0</v>
      </c>
      <c r="X57" s="210">
        <f t="shared" ref="X57:X61" si="47">IFERROR(W57/W$27,0)</f>
        <v>0</v>
      </c>
      <c r="Z57" s="214">
        <f>'Williams Dining Hall'!Z57+'The Marketplace'!Z57</f>
        <v>0</v>
      </c>
      <c r="AA57" s="210">
        <f t="shared" ref="AA57:AA61" si="48">IFERROR(Z57/Z$27,0)</f>
        <v>0</v>
      </c>
      <c r="AC57" s="214">
        <f>'Williams Dining Hall'!AC57+'The Marketplace'!AC57</f>
        <v>0</v>
      </c>
      <c r="AD57" s="210">
        <f t="shared" ref="AD57:AD61" si="49">IFERROR(AC57/AC$27,0)</f>
        <v>0</v>
      </c>
      <c r="AF57" s="214">
        <f>'Williams Dining Hall'!AF57+'The Marketplace'!AF57</f>
        <v>0</v>
      </c>
      <c r="AG57" s="210">
        <f t="shared" ref="AG57:AG61" si="50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14">
        <f>'Williams Dining Hall'!E58+'The Marketplace'!E58</f>
        <v>0</v>
      </c>
      <c r="F58" s="210">
        <f t="shared" si="41"/>
        <v>0</v>
      </c>
      <c r="H58" s="214">
        <f>'Williams Dining Hall'!H58+'The Marketplace'!H58</f>
        <v>0</v>
      </c>
      <c r="I58" s="210">
        <f t="shared" si="42"/>
        <v>0</v>
      </c>
      <c r="K58" s="214">
        <f>'Williams Dining Hall'!K58+'The Marketplace'!K58</f>
        <v>0</v>
      </c>
      <c r="L58" s="210">
        <f t="shared" si="43"/>
        <v>0</v>
      </c>
      <c r="N58" s="214">
        <f>'Williams Dining Hall'!N58+'The Marketplace'!N58</f>
        <v>0</v>
      </c>
      <c r="O58" s="210">
        <f t="shared" si="44"/>
        <v>0</v>
      </c>
      <c r="Q58" s="214">
        <f>'Williams Dining Hall'!Q58+'The Marketplace'!Q58</f>
        <v>0</v>
      </c>
      <c r="R58" s="210">
        <f t="shared" si="45"/>
        <v>0</v>
      </c>
      <c r="T58" s="214">
        <f>'Williams Dining Hall'!T58+'The Marketplace'!T58</f>
        <v>0</v>
      </c>
      <c r="U58" s="210">
        <f t="shared" si="46"/>
        <v>0</v>
      </c>
      <c r="W58" s="214">
        <f>'Williams Dining Hall'!W58+'The Marketplace'!W58</f>
        <v>0</v>
      </c>
      <c r="X58" s="210">
        <f t="shared" si="47"/>
        <v>0</v>
      </c>
      <c r="Z58" s="214">
        <f>'Williams Dining Hall'!Z58+'The Marketplace'!Z58</f>
        <v>0</v>
      </c>
      <c r="AA58" s="210">
        <f t="shared" si="48"/>
        <v>0</v>
      </c>
      <c r="AC58" s="214">
        <f>'Williams Dining Hall'!AC58+'The Marketplace'!AC58</f>
        <v>0</v>
      </c>
      <c r="AD58" s="210">
        <f t="shared" si="49"/>
        <v>0</v>
      </c>
      <c r="AF58" s="214">
        <f>'Williams Dining Hall'!AF58+'The Marketplace'!AF58</f>
        <v>0</v>
      </c>
      <c r="AG58" s="210">
        <f t="shared" si="50"/>
        <v>0</v>
      </c>
    </row>
    <row r="59" spans="2:33" ht="13.15" customHeight="1" x14ac:dyDescent="0.25">
      <c r="B59" s="11" t="s">
        <v>227</v>
      </c>
      <c r="C59" s="53"/>
      <c r="D59" s="53"/>
      <c r="E59" s="214">
        <f>'Williams Dining Hall'!E59+'The Marketplace'!E59</f>
        <v>0</v>
      </c>
      <c r="F59" s="210">
        <f t="shared" si="41"/>
        <v>0</v>
      </c>
      <c r="H59" s="214">
        <f>'Williams Dining Hall'!H59+'The Marketplace'!H59</f>
        <v>0</v>
      </c>
      <c r="I59" s="210">
        <f t="shared" si="42"/>
        <v>0</v>
      </c>
      <c r="K59" s="214">
        <f>'Williams Dining Hall'!K59+'The Marketplace'!K59</f>
        <v>0</v>
      </c>
      <c r="L59" s="210">
        <f t="shared" si="43"/>
        <v>0</v>
      </c>
      <c r="N59" s="214">
        <f>'Williams Dining Hall'!N59+'The Marketplace'!N59</f>
        <v>0</v>
      </c>
      <c r="O59" s="210">
        <f t="shared" si="44"/>
        <v>0</v>
      </c>
      <c r="Q59" s="214">
        <f>'Williams Dining Hall'!Q59+'The Marketplace'!Q59</f>
        <v>0</v>
      </c>
      <c r="R59" s="210">
        <f t="shared" si="45"/>
        <v>0</v>
      </c>
      <c r="T59" s="214">
        <f>'Williams Dining Hall'!T59+'The Marketplace'!T59</f>
        <v>0</v>
      </c>
      <c r="U59" s="210">
        <f t="shared" si="46"/>
        <v>0</v>
      </c>
      <c r="W59" s="214">
        <f>'Williams Dining Hall'!W59+'The Marketplace'!W59</f>
        <v>0</v>
      </c>
      <c r="X59" s="210">
        <f t="shared" si="47"/>
        <v>0</v>
      </c>
      <c r="Z59" s="214">
        <f>'Williams Dining Hall'!Z59+'The Marketplace'!Z59</f>
        <v>0</v>
      </c>
      <c r="AA59" s="210">
        <f t="shared" si="48"/>
        <v>0</v>
      </c>
      <c r="AC59" s="214">
        <f>'Williams Dining Hall'!AC59+'The Marketplace'!AC59</f>
        <v>0</v>
      </c>
      <c r="AD59" s="210">
        <f t="shared" si="49"/>
        <v>0</v>
      </c>
      <c r="AF59" s="214">
        <f>'Williams Dining Hall'!AF59+'The Marketplace'!AF59</f>
        <v>0</v>
      </c>
      <c r="AG59" s="210">
        <f t="shared" si="50"/>
        <v>0</v>
      </c>
    </row>
    <row r="60" spans="2:33" ht="13.15" customHeight="1" x14ac:dyDescent="0.25">
      <c r="B60" s="11" t="s">
        <v>228</v>
      </c>
      <c r="C60" s="53"/>
      <c r="D60" s="53"/>
      <c r="E60" s="214">
        <f>'Williams Dining Hall'!E60+'The Marketplace'!E60</f>
        <v>0</v>
      </c>
      <c r="F60" s="211">
        <f t="shared" si="41"/>
        <v>0</v>
      </c>
      <c r="H60" s="214">
        <f>'Williams Dining Hall'!H60+'The Marketplace'!H60</f>
        <v>0</v>
      </c>
      <c r="I60" s="211">
        <f t="shared" si="42"/>
        <v>0</v>
      </c>
      <c r="K60" s="214">
        <f>'Williams Dining Hall'!K60+'The Marketplace'!K60</f>
        <v>0</v>
      </c>
      <c r="L60" s="211">
        <f t="shared" si="43"/>
        <v>0</v>
      </c>
      <c r="N60" s="215">
        <f>'Williams Dining Hall'!N60+'The Marketplace'!N60</f>
        <v>0</v>
      </c>
      <c r="O60" s="211">
        <f t="shared" si="44"/>
        <v>0</v>
      </c>
      <c r="Q60" s="214">
        <f>'Williams Dining Hall'!Q60+'The Marketplace'!Q60</f>
        <v>0</v>
      </c>
      <c r="R60" s="211">
        <f t="shared" si="45"/>
        <v>0</v>
      </c>
      <c r="T60" s="214">
        <f>'Williams Dining Hall'!T60+'The Marketplace'!T60</f>
        <v>0</v>
      </c>
      <c r="U60" s="211">
        <f t="shared" si="46"/>
        <v>0</v>
      </c>
      <c r="W60" s="214">
        <f>'Williams Dining Hall'!W60+'The Marketplace'!W60</f>
        <v>0</v>
      </c>
      <c r="X60" s="211">
        <f t="shared" si="47"/>
        <v>0</v>
      </c>
      <c r="Z60" s="215">
        <f>'Williams Dining Hall'!Z60+'The Marketplace'!Z60</f>
        <v>0</v>
      </c>
      <c r="AA60" s="211">
        <f t="shared" si="48"/>
        <v>0</v>
      </c>
      <c r="AC60" s="215">
        <f>'Williams Dining Hall'!AC60+'The Marketplace'!AC60</f>
        <v>0</v>
      </c>
      <c r="AD60" s="211">
        <f t="shared" si="49"/>
        <v>0</v>
      </c>
      <c r="AF60" s="214">
        <f>'Williams Dining Hall'!AF60+'The Marketplace'!AF60</f>
        <v>0</v>
      </c>
      <c r="AG60" s="211">
        <f t="shared" si="50"/>
        <v>0</v>
      </c>
    </row>
    <row r="61" spans="2:33" x14ac:dyDescent="0.25">
      <c r="B61" s="53" t="s">
        <v>229</v>
      </c>
      <c r="E61" s="235">
        <f>SUM(E57:E60)</f>
        <v>0</v>
      </c>
      <c r="F61" s="213">
        <f t="shared" si="41"/>
        <v>0</v>
      </c>
      <c r="H61" s="235">
        <f>SUM(H57:H60)</f>
        <v>0</v>
      </c>
      <c r="I61" s="213">
        <f t="shared" si="42"/>
        <v>0</v>
      </c>
      <c r="K61" s="235">
        <f>SUM(K57:K60)</f>
        <v>0</v>
      </c>
      <c r="L61" s="213">
        <f t="shared" si="43"/>
        <v>0</v>
      </c>
      <c r="N61" s="235">
        <f>SUM(N57:N60)</f>
        <v>0</v>
      </c>
      <c r="O61" s="213">
        <f t="shared" si="44"/>
        <v>0</v>
      </c>
      <c r="Q61" s="235">
        <f>SUM(Q57:Q60)</f>
        <v>0</v>
      </c>
      <c r="R61" s="213">
        <f t="shared" si="45"/>
        <v>0</v>
      </c>
      <c r="T61" s="235">
        <f>SUM(T57:T60)</f>
        <v>0</v>
      </c>
      <c r="U61" s="213">
        <f t="shared" si="46"/>
        <v>0</v>
      </c>
      <c r="W61" s="235">
        <f>SUM(W57:W60)</f>
        <v>0</v>
      </c>
      <c r="X61" s="213">
        <f t="shared" si="47"/>
        <v>0</v>
      </c>
      <c r="Z61" s="235">
        <f>SUM(Z57:Z60)</f>
        <v>0</v>
      </c>
      <c r="AA61" s="213">
        <f t="shared" si="48"/>
        <v>0</v>
      </c>
      <c r="AC61" s="235">
        <f>SUM(AC57:AC60)</f>
        <v>0</v>
      </c>
      <c r="AD61" s="213">
        <f t="shared" si="49"/>
        <v>0</v>
      </c>
      <c r="AF61" s="235">
        <f>SUM(AF57:AF60)</f>
        <v>0</v>
      </c>
      <c r="AG61" s="213">
        <f t="shared" si="50"/>
        <v>0</v>
      </c>
    </row>
    <row r="62" spans="2:33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41"/>
        <v>0</v>
      </c>
      <c r="H63" s="212">
        <f>H27-H33-H39-H54-H61</f>
        <v>0</v>
      </c>
      <c r="I63" s="213">
        <f t="shared" ref="I63" si="51">IFERROR(H63/H$27,0)</f>
        <v>0</v>
      </c>
      <c r="K63" s="212">
        <f>K27-K33-K39-K54-K61</f>
        <v>0</v>
      </c>
      <c r="L63" s="213">
        <f t="shared" ref="L63" si="52">IFERROR(K63/K$27,0)</f>
        <v>0</v>
      </c>
      <c r="N63" s="212">
        <f>N27-N33-N39-N54-N61</f>
        <v>0</v>
      </c>
      <c r="O63" s="213">
        <f t="shared" ref="O63" si="53">IFERROR(N63/N$27,0)</f>
        <v>0</v>
      </c>
      <c r="Q63" s="212">
        <f>Q27-Q33-Q39-Q54-Q61</f>
        <v>0</v>
      </c>
      <c r="R63" s="213">
        <f t="shared" ref="R63" si="54">IFERROR(Q63/Q$27,0)</f>
        <v>0</v>
      </c>
      <c r="T63" s="212">
        <f>T27-T33-T39-T54-T61</f>
        <v>0</v>
      </c>
      <c r="U63" s="213">
        <f t="shared" ref="U63" si="55">IFERROR(T63/T$27,0)</f>
        <v>0</v>
      </c>
      <c r="W63" s="212">
        <f>W27-W33-W39-W54-W61</f>
        <v>0</v>
      </c>
      <c r="X63" s="213">
        <f t="shared" ref="X63" si="56">IFERROR(W63/W$27,0)</f>
        <v>0</v>
      </c>
      <c r="Z63" s="212">
        <f>Z27-Z33-Z39-Z54-Z61</f>
        <v>0</v>
      </c>
      <c r="AA63" s="213">
        <f t="shared" ref="AA63" si="57">IFERROR(Z63/Z$27,0)</f>
        <v>0</v>
      </c>
      <c r="AC63" s="212">
        <f>AC27-AC33-AC39-AC54-AC61</f>
        <v>0</v>
      </c>
      <c r="AD63" s="213">
        <f t="shared" ref="AD63" si="58">IFERROR(AC63/AC$27,0)</f>
        <v>0</v>
      </c>
      <c r="AF63" s="212">
        <f>AF27-AF33-AF39-AF54-AF61</f>
        <v>0</v>
      </c>
      <c r="AG63" s="213">
        <f t="shared" ref="AG63" si="59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H64" s="262"/>
      <c r="I64" s="263"/>
      <c r="K64" s="262"/>
      <c r="L64" s="263"/>
      <c r="N64" s="262"/>
      <c r="O64" s="263"/>
      <c r="Q64" s="262"/>
      <c r="R64" s="263"/>
      <c r="T64" s="262"/>
      <c r="U64" s="263"/>
      <c r="W64" s="262"/>
      <c r="X64" s="263"/>
      <c r="Z64" s="262"/>
      <c r="AA64" s="263"/>
      <c r="AC64" s="262"/>
      <c r="AD64" s="263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x14ac:dyDescent="0.25">
      <c r="A70" s="38">
        <f t="shared" ref="A70:A75" si="60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x14ac:dyDescent="0.25">
      <c r="A71" s="38">
        <f t="shared" si="60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x14ac:dyDescent="0.25">
      <c r="A72" s="38">
        <f t="shared" si="60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x14ac:dyDescent="0.25">
      <c r="A73" s="38">
        <f t="shared" si="60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x14ac:dyDescent="0.25">
      <c r="A74" s="38">
        <f t="shared" si="60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x14ac:dyDescent="0.25">
      <c r="A75" s="38">
        <f t="shared" si="60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</sheetData>
  <sheetProtection selectLockedCells="1"/>
  <mergeCells count="20">
    <mergeCell ref="A3:B3"/>
    <mergeCell ref="F17:F18"/>
    <mergeCell ref="I17:I18"/>
    <mergeCell ref="I1:L1"/>
    <mergeCell ref="B73:R73"/>
    <mergeCell ref="B74:R74"/>
    <mergeCell ref="B75:R75"/>
    <mergeCell ref="AG17:AG18"/>
    <mergeCell ref="B68:R68"/>
    <mergeCell ref="B69:R69"/>
    <mergeCell ref="B70:R70"/>
    <mergeCell ref="B71:R71"/>
    <mergeCell ref="B72:R72"/>
    <mergeCell ref="O17:O18"/>
    <mergeCell ref="R17:R18"/>
    <mergeCell ref="U17:U18"/>
    <mergeCell ref="X17:X18"/>
    <mergeCell ref="AA17:AA18"/>
    <mergeCell ref="AD17:AD18"/>
    <mergeCell ref="L17:L18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25385-D241-432A-AF00-F0385BB4CB6E}">
  <sheetPr>
    <tabColor theme="7" tint="0.39997558519241921"/>
  </sheetPr>
  <dimension ref="A1:AG75"/>
  <sheetViews>
    <sheetView showGridLines="0" zoomScaleNormal="100" workbookViewId="0">
      <selection activeCell="C61" sqref="C61"/>
    </sheetView>
  </sheetViews>
  <sheetFormatPr defaultColWidth="9.28515625" defaultRowHeight="13.5" x14ac:dyDescent="0.25"/>
  <cols>
    <col min="1" max="1" width="2.7109375" style="11" customWidth="1"/>
    <col min="2" max="2" width="20.28515625" style="11" customWidth="1"/>
    <col min="3" max="3" width="37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 t="s">
        <v>181</v>
      </c>
      <c r="I1" s="400" t="s">
        <v>42</v>
      </c>
      <c r="J1" s="400"/>
      <c r="K1" s="400"/>
      <c r="L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  <c r="H2" s="93" t="s">
        <v>182</v>
      </c>
      <c r="I2" s="401"/>
      <c r="J2" s="401"/>
      <c r="K2" s="401"/>
      <c r="L2" s="401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E5" s="53"/>
      <c r="F5" s="53"/>
      <c r="H5" s="53"/>
      <c r="I5" s="53"/>
      <c r="K5" s="53"/>
      <c r="L5" s="53"/>
      <c r="N5" s="53"/>
      <c r="O5" s="53"/>
      <c r="Q5" s="53"/>
      <c r="R5" s="53"/>
      <c r="T5" s="53"/>
      <c r="U5" s="53"/>
      <c r="W5" s="53"/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E6" s="53"/>
      <c r="F6" s="53"/>
      <c r="H6" s="53"/>
      <c r="I6" s="53"/>
      <c r="K6" s="53"/>
      <c r="L6" s="53"/>
      <c r="N6" s="53"/>
      <c r="O6" s="53"/>
      <c r="Q6" s="53"/>
      <c r="R6" s="53"/>
      <c r="T6" s="53"/>
      <c r="U6" s="53"/>
      <c r="W6" s="53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235</v>
      </c>
      <c r="E7" s="53"/>
      <c r="F7" s="53"/>
      <c r="H7" s="53"/>
      <c r="I7" s="53"/>
      <c r="K7" s="53"/>
      <c r="L7" s="53"/>
      <c r="N7" s="53"/>
      <c r="O7" s="53"/>
      <c r="Q7" s="53"/>
      <c r="R7" s="53"/>
      <c r="T7" s="53"/>
      <c r="U7" s="53"/>
      <c r="W7" s="53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C9" s="194" t="s">
        <v>236</v>
      </c>
      <c r="E9" s="198"/>
      <c r="F9" s="53"/>
      <c r="H9" s="198"/>
      <c r="I9" s="53"/>
      <c r="K9" s="198"/>
      <c r="L9" s="53"/>
      <c r="N9" s="198"/>
      <c r="O9" s="53"/>
      <c r="Q9" s="198"/>
      <c r="R9" s="53"/>
      <c r="T9" s="198"/>
      <c r="U9" s="53"/>
      <c r="W9" s="198"/>
      <c r="X9" s="53"/>
      <c r="Z9" s="198"/>
      <c r="AA9" s="53"/>
      <c r="AC9" s="198"/>
      <c r="AD9" s="53"/>
      <c r="AF9" s="198"/>
      <c r="AG9" s="53"/>
    </row>
    <row r="10" spans="1:33" ht="13.15" customHeight="1" x14ac:dyDescent="0.25">
      <c r="C10" s="194" t="s">
        <v>187</v>
      </c>
      <c r="E10" s="198"/>
      <c r="F10" s="53"/>
      <c r="H10" s="198"/>
      <c r="I10" s="53"/>
      <c r="K10" s="198"/>
      <c r="L10" s="53"/>
      <c r="N10" s="198"/>
      <c r="O10" s="53"/>
      <c r="Q10" s="198"/>
      <c r="R10" s="53"/>
      <c r="T10" s="198"/>
      <c r="U10" s="53"/>
      <c r="W10" s="198"/>
      <c r="X10" s="53"/>
      <c r="Z10" s="198"/>
      <c r="AA10" s="53"/>
      <c r="AC10" s="198"/>
      <c r="AD10" s="53"/>
      <c r="AF10" s="198"/>
      <c r="AG10" s="53"/>
    </row>
    <row r="11" spans="1:33" ht="13.15" customHeight="1" x14ac:dyDescent="0.25">
      <c r="C11" s="194" t="s">
        <v>237</v>
      </c>
      <c r="E11" s="139"/>
      <c r="F11" s="53"/>
      <c r="H11" s="139"/>
      <c r="I11" s="53"/>
      <c r="K11" s="139"/>
      <c r="L11" s="53"/>
      <c r="N11" s="139"/>
      <c r="O11" s="53"/>
      <c r="Q11" s="139"/>
      <c r="R11" s="53"/>
      <c r="T11" s="139"/>
      <c r="U11" s="53"/>
      <c r="W11" s="139"/>
      <c r="X11" s="53"/>
      <c r="Z11" s="139"/>
      <c r="AA11" s="53"/>
      <c r="AC11" s="139"/>
      <c r="AD11" s="53"/>
      <c r="AF11" s="139"/>
      <c r="AG11" s="53"/>
    </row>
    <row r="12" spans="1:33" ht="13.15" customHeight="1" x14ac:dyDescent="0.25">
      <c r="C12" s="194" t="s">
        <v>238</v>
      </c>
      <c r="E12" s="69"/>
      <c r="F12" s="53"/>
      <c r="H12" s="69"/>
      <c r="I12" s="53"/>
      <c r="K12" s="69"/>
      <c r="L12" s="53"/>
      <c r="N12" s="69"/>
      <c r="O12" s="53"/>
      <c r="Q12" s="69"/>
      <c r="R12" s="53"/>
      <c r="T12" s="69"/>
      <c r="U12" s="53"/>
      <c r="W12" s="69"/>
      <c r="X12" s="53"/>
      <c r="Z12" s="69"/>
      <c r="AA12" s="53"/>
      <c r="AC12" s="69"/>
      <c r="AD12" s="53"/>
      <c r="AF12" s="69"/>
      <c r="AG12" s="53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G14" s="53"/>
      <c r="H14" s="53"/>
      <c r="I14" s="53"/>
      <c r="J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239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02"/>
      <c r="F19" s="210">
        <f t="shared" ref="F19:F27" si="0">IFERROR(E19/E$27,0)</f>
        <v>0</v>
      </c>
      <c r="H19" s="202"/>
      <c r="I19" s="210">
        <f t="shared" ref="I19:I27" si="1">IFERROR(H19/H$27,0)</f>
        <v>0</v>
      </c>
      <c r="K19" s="202"/>
      <c r="L19" s="210">
        <f t="shared" ref="L19:L27" si="2">IFERROR(K19/K$27,0)</f>
        <v>0</v>
      </c>
      <c r="N19" s="202"/>
      <c r="O19" s="210">
        <f t="shared" ref="O19:O27" si="3">IFERROR(N19/N$27,0)</f>
        <v>0</v>
      </c>
      <c r="Q19" s="202"/>
      <c r="R19" s="210">
        <f t="shared" ref="R19:R27" si="4">IFERROR(Q19/Q$27,0)</f>
        <v>0</v>
      </c>
      <c r="T19" s="202"/>
      <c r="U19" s="210">
        <f t="shared" ref="U19:U27" si="5">IFERROR(T19/T$27,0)</f>
        <v>0</v>
      </c>
      <c r="W19" s="202"/>
      <c r="X19" s="210">
        <f t="shared" ref="X19:X27" si="6">IFERROR(W19/W$27,0)</f>
        <v>0</v>
      </c>
      <c r="Z19" s="202"/>
      <c r="AA19" s="210">
        <f t="shared" ref="AA19:AA27" si="7">IFERROR(Z19/Z$27,0)</f>
        <v>0</v>
      </c>
      <c r="AC19" s="202"/>
      <c r="AD19" s="210">
        <f t="shared" ref="AD19:AD27" si="8">IFERROR(AC19/AC$27,0)</f>
        <v>0</v>
      </c>
      <c r="AF19" s="202"/>
      <c r="AG19" s="210">
        <f t="shared" ref="AG19:AG27" si="9">IFERROR(AF19/AF$27,0)</f>
        <v>0</v>
      </c>
    </row>
    <row r="20" spans="2:33" ht="13.15" customHeight="1" x14ac:dyDescent="0.25">
      <c r="B20" s="11" t="s">
        <v>195</v>
      </c>
      <c r="E20" s="202"/>
      <c r="F20" s="210">
        <f t="shared" si="0"/>
        <v>0</v>
      </c>
      <c r="H20" s="202"/>
      <c r="I20" s="210">
        <f t="shared" si="1"/>
        <v>0</v>
      </c>
      <c r="K20" s="202"/>
      <c r="L20" s="210">
        <f t="shared" si="2"/>
        <v>0</v>
      </c>
      <c r="N20" s="202"/>
      <c r="O20" s="210">
        <f t="shared" si="3"/>
        <v>0</v>
      </c>
      <c r="Q20" s="202"/>
      <c r="R20" s="210">
        <f t="shared" si="4"/>
        <v>0</v>
      </c>
      <c r="T20" s="202"/>
      <c r="U20" s="210">
        <f t="shared" si="5"/>
        <v>0</v>
      </c>
      <c r="W20" s="202"/>
      <c r="X20" s="210">
        <f t="shared" si="6"/>
        <v>0</v>
      </c>
      <c r="Z20" s="202"/>
      <c r="AA20" s="210">
        <f t="shared" si="7"/>
        <v>0</v>
      </c>
      <c r="AC20" s="202"/>
      <c r="AD20" s="210">
        <f t="shared" si="8"/>
        <v>0</v>
      </c>
      <c r="AF20" s="202"/>
      <c r="AG20" s="210">
        <f t="shared" si="9"/>
        <v>0</v>
      </c>
    </row>
    <row r="21" spans="2:33" ht="13.15" customHeight="1" x14ac:dyDescent="0.25">
      <c r="B21" s="11" t="s">
        <v>76</v>
      </c>
      <c r="E21" s="202"/>
      <c r="F21" s="210">
        <f t="shared" si="0"/>
        <v>0</v>
      </c>
      <c r="H21" s="202"/>
      <c r="I21" s="210">
        <f t="shared" si="1"/>
        <v>0</v>
      </c>
      <c r="K21" s="202"/>
      <c r="L21" s="210">
        <f t="shared" si="2"/>
        <v>0</v>
      </c>
      <c r="N21" s="202"/>
      <c r="O21" s="210">
        <f t="shared" si="3"/>
        <v>0</v>
      </c>
      <c r="Q21" s="202"/>
      <c r="R21" s="210">
        <f t="shared" si="4"/>
        <v>0</v>
      </c>
      <c r="T21" s="202"/>
      <c r="U21" s="210">
        <f t="shared" si="5"/>
        <v>0</v>
      </c>
      <c r="W21" s="202"/>
      <c r="X21" s="210">
        <f t="shared" si="6"/>
        <v>0</v>
      </c>
      <c r="Z21" s="202"/>
      <c r="AA21" s="210">
        <f t="shared" si="7"/>
        <v>0</v>
      </c>
      <c r="AC21" s="202"/>
      <c r="AD21" s="210">
        <f t="shared" si="8"/>
        <v>0</v>
      </c>
      <c r="AF21" s="202"/>
      <c r="AG21" s="210">
        <f t="shared" si="9"/>
        <v>0</v>
      </c>
    </row>
    <row r="22" spans="2:33" ht="13.15" customHeight="1" x14ac:dyDescent="0.25">
      <c r="B22" s="261" t="s">
        <v>196</v>
      </c>
      <c r="E22" s="202"/>
      <c r="F22" s="210">
        <f t="shared" si="0"/>
        <v>0</v>
      </c>
      <c r="H22" s="202"/>
      <c r="I22" s="210">
        <f t="shared" si="1"/>
        <v>0</v>
      </c>
      <c r="K22" s="202"/>
      <c r="L22" s="210">
        <f t="shared" si="2"/>
        <v>0</v>
      </c>
      <c r="N22" s="202"/>
      <c r="O22" s="210">
        <f t="shared" si="3"/>
        <v>0</v>
      </c>
      <c r="Q22" s="202"/>
      <c r="R22" s="210">
        <f t="shared" si="4"/>
        <v>0</v>
      </c>
      <c r="T22" s="202"/>
      <c r="U22" s="210">
        <f t="shared" si="5"/>
        <v>0</v>
      </c>
      <c r="W22" s="202"/>
      <c r="X22" s="210">
        <f t="shared" si="6"/>
        <v>0</v>
      </c>
      <c r="Z22" s="202"/>
      <c r="AA22" s="210">
        <f t="shared" si="7"/>
        <v>0</v>
      </c>
      <c r="AC22" s="202"/>
      <c r="AD22" s="210">
        <f t="shared" si="8"/>
        <v>0</v>
      </c>
      <c r="AF22" s="202"/>
      <c r="AG22" s="210">
        <f t="shared" si="9"/>
        <v>0</v>
      </c>
    </row>
    <row r="23" spans="2:33" ht="13.15" customHeight="1" x14ac:dyDescent="0.25">
      <c r="B23" s="11" t="s">
        <v>81</v>
      </c>
      <c r="E23" s="202"/>
      <c r="F23" s="210">
        <f t="shared" si="0"/>
        <v>0</v>
      </c>
      <c r="H23" s="202"/>
      <c r="I23" s="210">
        <f t="shared" si="1"/>
        <v>0</v>
      </c>
      <c r="K23" s="202"/>
      <c r="L23" s="210">
        <f t="shared" si="2"/>
        <v>0</v>
      </c>
      <c r="N23" s="202"/>
      <c r="O23" s="210">
        <f t="shared" si="3"/>
        <v>0</v>
      </c>
      <c r="Q23" s="202"/>
      <c r="R23" s="210">
        <f t="shared" si="4"/>
        <v>0</v>
      </c>
      <c r="T23" s="202"/>
      <c r="U23" s="210">
        <f t="shared" si="5"/>
        <v>0</v>
      </c>
      <c r="W23" s="202"/>
      <c r="X23" s="210">
        <f t="shared" si="6"/>
        <v>0</v>
      </c>
      <c r="Z23" s="202"/>
      <c r="AA23" s="210">
        <f t="shared" si="7"/>
        <v>0</v>
      </c>
      <c r="AC23" s="202"/>
      <c r="AD23" s="210">
        <f t="shared" si="8"/>
        <v>0</v>
      </c>
      <c r="AF23" s="202"/>
      <c r="AG23" s="210">
        <f t="shared" si="9"/>
        <v>0</v>
      </c>
    </row>
    <row r="24" spans="2:33" ht="13.15" customHeight="1" x14ac:dyDescent="0.25">
      <c r="B24" s="11" t="s">
        <v>197</v>
      </c>
      <c r="E24" s="202"/>
      <c r="F24" s="210">
        <f t="shared" si="0"/>
        <v>0</v>
      </c>
      <c r="H24" s="202"/>
      <c r="I24" s="210">
        <f t="shared" si="1"/>
        <v>0</v>
      </c>
      <c r="K24" s="202"/>
      <c r="L24" s="210">
        <f t="shared" si="2"/>
        <v>0</v>
      </c>
      <c r="N24" s="202"/>
      <c r="O24" s="210">
        <f t="shared" si="3"/>
        <v>0</v>
      </c>
      <c r="Q24" s="202"/>
      <c r="R24" s="210">
        <f t="shared" si="4"/>
        <v>0</v>
      </c>
      <c r="T24" s="202"/>
      <c r="U24" s="210">
        <f t="shared" si="5"/>
        <v>0</v>
      </c>
      <c r="W24" s="202"/>
      <c r="X24" s="210">
        <f t="shared" si="6"/>
        <v>0</v>
      </c>
      <c r="Z24" s="202"/>
      <c r="AA24" s="210">
        <f t="shared" si="7"/>
        <v>0</v>
      </c>
      <c r="AC24" s="202"/>
      <c r="AD24" s="210">
        <f t="shared" si="8"/>
        <v>0</v>
      </c>
      <c r="AF24" s="202"/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02"/>
      <c r="F25" s="210">
        <f t="shared" si="0"/>
        <v>0</v>
      </c>
      <c r="H25" s="202"/>
      <c r="I25" s="210">
        <f t="shared" si="1"/>
        <v>0</v>
      </c>
      <c r="K25" s="202"/>
      <c r="L25" s="210">
        <f t="shared" si="2"/>
        <v>0</v>
      </c>
      <c r="N25" s="202"/>
      <c r="O25" s="210">
        <f t="shared" si="3"/>
        <v>0</v>
      </c>
      <c r="Q25" s="202"/>
      <c r="R25" s="210">
        <f t="shared" si="4"/>
        <v>0</v>
      </c>
      <c r="T25" s="202"/>
      <c r="U25" s="210">
        <f t="shared" si="5"/>
        <v>0</v>
      </c>
      <c r="W25" s="202"/>
      <c r="X25" s="210">
        <f t="shared" si="6"/>
        <v>0</v>
      </c>
      <c r="Z25" s="202"/>
      <c r="AA25" s="210">
        <f t="shared" si="7"/>
        <v>0</v>
      </c>
      <c r="AC25" s="202"/>
      <c r="AD25" s="210">
        <f t="shared" si="8"/>
        <v>0</v>
      </c>
      <c r="AF25" s="202"/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04"/>
      <c r="F26" s="211">
        <f t="shared" si="0"/>
        <v>0</v>
      </c>
      <c r="H26" s="204"/>
      <c r="I26" s="211">
        <f t="shared" si="1"/>
        <v>0</v>
      </c>
      <c r="K26" s="204"/>
      <c r="L26" s="211">
        <f t="shared" si="2"/>
        <v>0</v>
      </c>
      <c r="N26" s="204"/>
      <c r="O26" s="211">
        <f t="shared" si="3"/>
        <v>0</v>
      </c>
      <c r="Q26" s="204"/>
      <c r="R26" s="211">
        <f t="shared" si="4"/>
        <v>0</v>
      </c>
      <c r="T26" s="204"/>
      <c r="U26" s="211">
        <f t="shared" si="5"/>
        <v>0</v>
      </c>
      <c r="W26" s="204"/>
      <c r="X26" s="211">
        <f t="shared" si="6"/>
        <v>0</v>
      </c>
      <c r="Z26" s="204"/>
      <c r="AA26" s="211">
        <f t="shared" si="7"/>
        <v>0</v>
      </c>
      <c r="AC26" s="204"/>
      <c r="AD26" s="211">
        <f t="shared" si="8"/>
        <v>0</v>
      </c>
      <c r="AF26" s="204"/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02"/>
      <c r="F30" s="210">
        <f t="shared" ref="F30:F33" si="10">IFERROR(E30/E$27,0)</f>
        <v>0</v>
      </c>
      <c r="H30" s="202"/>
      <c r="I30" s="210">
        <f t="shared" ref="I30:I33" si="11">IFERROR(H30/H$27,0)</f>
        <v>0</v>
      </c>
      <c r="K30" s="202"/>
      <c r="L30" s="210">
        <f t="shared" ref="L30:L33" si="12">IFERROR(K30/K$27,0)</f>
        <v>0</v>
      </c>
      <c r="N30" s="202"/>
      <c r="O30" s="210">
        <f t="shared" ref="O30:O33" si="13">IFERROR(N30/N$27,0)</f>
        <v>0</v>
      </c>
      <c r="Q30" s="202"/>
      <c r="R30" s="210">
        <f t="shared" ref="R30:R33" si="14">IFERROR(Q30/Q$27,0)</f>
        <v>0</v>
      </c>
      <c r="T30" s="202"/>
      <c r="U30" s="210">
        <f t="shared" ref="U30:U33" si="15">IFERROR(T30/T$27,0)</f>
        <v>0</v>
      </c>
      <c r="W30" s="202"/>
      <c r="X30" s="210">
        <f t="shared" ref="X30:X33" si="16">IFERROR(W30/W$27,0)</f>
        <v>0</v>
      </c>
      <c r="Z30" s="202"/>
      <c r="AA30" s="210">
        <f t="shared" ref="AA30:AA33" si="17">IFERROR(Z30/Z$27,0)</f>
        <v>0</v>
      </c>
      <c r="AC30" s="202"/>
      <c r="AD30" s="210">
        <f t="shared" ref="AD30:AD33" si="18">IFERROR(AC30/AC$27,0)</f>
        <v>0</v>
      </c>
      <c r="AF30" s="202"/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02"/>
      <c r="F31" s="210">
        <f t="shared" si="10"/>
        <v>0</v>
      </c>
      <c r="H31" s="202"/>
      <c r="I31" s="210">
        <f t="shared" si="11"/>
        <v>0</v>
      </c>
      <c r="K31" s="202"/>
      <c r="L31" s="210">
        <f t="shared" si="12"/>
        <v>0</v>
      </c>
      <c r="N31" s="202"/>
      <c r="O31" s="210">
        <f t="shared" si="13"/>
        <v>0</v>
      </c>
      <c r="Q31" s="202"/>
      <c r="R31" s="210">
        <f t="shared" si="14"/>
        <v>0</v>
      </c>
      <c r="T31" s="202"/>
      <c r="U31" s="210">
        <f t="shared" si="15"/>
        <v>0</v>
      </c>
      <c r="W31" s="202"/>
      <c r="X31" s="210">
        <f t="shared" si="16"/>
        <v>0</v>
      </c>
      <c r="Z31" s="202"/>
      <c r="AA31" s="210">
        <f t="shared" si="17"/>
        <v>0</v>
      </c>
      <c r="AC31" s="202"/>
      <c r="AD31" s="210">
        <f t="shared" si="18"/>
        <v>0</v>
      </c>
      <c r="AF31" s="202"/>
      <c r="AG31" s="210">
        <f t="shared" si="19"/>
        <v>0</v>
      </c>
    </row>
    <row r="32" spans="2:33" ht="13.15" customHeight="1" x14ac:dyDescent="0.25">
      <c r="B32" s="11" t="s">
        <v>203</v>
      </c>
      <c r="E32" s="204"/>
      <c r="F32" s="211">
        <f t="shared" si="10"/>
        <v>0</v>
      </c>
      <c r="H32" s="204"/>
      <c r="I32" s="211">
        <f t="shared" si="11"/>
        <v>0</v>
      </c>
      <c r="K32" s="204"/>
      <c r="L32" s="211">
        <f t="shared" si="12"/>
        <v>0</v>
      </c>
      <c r="N32" s="204"/>
      <c r="O32" s="211">
        <f t="shared" si="13"/>
        <v>0</v>
      </c>
      <c r="Q32" s="204"/>
      <c r="R32" s="211">
        <f t="shared" si="14"/>
        <v>0</v>
      </c>
      <c r="T32" s="204"/>
      <c r="U32" s="211">
        <f t="shared" si="15"/>
        <v>0</v>
      </c>
      <c r="W32" s="204"/>
      <c r="X32" s="211">
        <f t="shared" si="16"/>
        <v>0</v>
      </c>
      <c r="Z32" s="204"/>
      <c r="AA32" s="211">
        <f t="shared" si="17"/>
        <v>0</v>
      </c>
      <c r="AC32" s="204"/>
      <c r="AD32" s="211">
        <f t="shared" si="18"/>
        <v>0</v>
      </c>
      <c r="AF32" s="204"/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02"/>
      <c r="F36" s="210">
        <f t="shared" ref="F36:F39" si="20">IFERROR(E36/E$27,0)</f>
        <v>0</v>
      </c>
      <c r="H36" s="202"/>
      <c r="I36" s="210">
        <f t="shared" ref="I36:I39" si="21">IFERROR(H36/H$27,0)</f>
        <v>0</v>
      </c>
      <c r="K36" s="202"/>
      <c r="L36" s="210">
        <f t="shared" ref="L36:L39" si="22">IFERROR(K36/K$27,0)</f>
        <v>0</v>
      </c>
      <c r="N36" s="202"/>
      <c r="O36" s="210">
        <f t="shared" ref="O36:O39" si="23">IFERROR(N36/N$27,0)</f>
        <v>0</v>
      </c>
      <c r="Q36" s="202"/>
      <c r="R36" s="210">
        <f t="shared" ref="R36:R39" si="24">IFERROR(Q36/Q$27,0)</f>
        <v>0</v>
      </c>
      <c r="T36" s="202"/>
      <c r="U36" s="210">
        <f t="shared" ref="U36:U39" si="25">IFERROR(T36/T$27,0)</f>
        <v>0</v>
      </c>
      <c r="W36" s="202"/>
      <c r="X36" s="210">
        <f t="shared" ref="X36:X39" si="26">IFERROR(W36/W$27,0)</f>
        <v>0</v>
      </c>
      <c r="Z36" s="202"/>
      <c r="AA36" s="210">
        <f t="shared" ref="AA36:AA39" si="27">IFERROR(Z36/Z$27,0)</f>
        <v>0</v>
      </c>
      <c r="AC36" s="202"/>
      <c r="AD36" s="210">
        <f t="shared" ref="AD36:AD39" si="28">IFERROR(AC36/AC$27,0)</f>
        <v>0</v>
      </c>
      <c r="AF36" s="202"/>
      <c r="AG36" s="210">
        <f t="shared" ref="AG36:AG39" si="29">IFERROR(AF36/AF$27,0)</f>
        <v>0</v>
      </c>
    </row>
    <row r="37" spans="2:33" ht="13.15" customHeight="1" x14ac:dyDescent="0.25">
      <c r="B37" s="11" t="s">
        <v>207</v>
      </c>
      <c r="E37" s="202"/>
      <c r="F37" s="210">
        <f t="shared" si="20"/>
        <v>0</v>
      </c>
      <c r="H37" s="202"/>
      <c r="I37" s="210">
        <f t="shared" si="21"/>
        <v>0</v>
      </c>
      <c r="K37" s="202"/>
      <c r="L37" s="210">
        <f t="shared" si="22"/>
        <v>0</v>
      </c>
      <c r="N37" s="202"/>
      <c r="O37" s="210">
        <f t="shared" si="23"/>
        <v>0</v>
      </c>
      <c r="Q37" s="202"/>
      <c r="R37" s="210">
        <f t="shared" si="24"/>
        <v>0</v>
      </c>
      <c r="T37" s="202"/>
      <c r="U37" s="210">
        <f t="shared" si="25"/>
        <v>0</v>
      </c>
      <c r="W37" s="202"/>
      <c r="X37" s="210">
        <f t="shared" si="26"/>
        <v>0</v>
      </c>
      <c r="Z37" s="202"/>
      <c r="AA37" s="210">
        <f t="shared" si="27"/>
        <v>0</v>
      </c>
      <c r="AC37" s="202"/>
      <c r="AD37" s="210">
        <f t="shared" si="28"/>
        <v>0</v>
      </c>
      <c r="AF37" s="202"/>
      <c r="AG37" s="210">
        <f t="shared" si="29"/>
        <v>0</v>
      </c>
    </row>
    <row r="38" spans="2:33" ht="13.15" customHeight="1" x14ac:dyDescent="0.25">
      <c r="B38" s="11" t="s">
        <v>208</v>
      </c>
      <c r="E38" s="204"/>
      <c r="F38" s="211">
        <f t="shared" si="20"/>
        <v>0</v>
      </c>
      <c r="H38" s="204"/>
      <c r="I38" s="211">
        <f t="shared" si="21"/>
        <v>0</v>
      </c>
      <c r="K38" s="204"/>
      <c r="L38" s="211">
        <f t="shared" si="22"/>
        <v>0</v>
      </c>
      <c r="N38" s="204"/>
      <c r="O38" s="211">
        <f t="shared" si="23"/>
        <v>0</v>
      </c>
      <c r="Q38" s="204"/>
      <c r="R38" s="211">
        <f t="shared" si="24"/>
        <v>0</v>
      </c>
      <c r="T38" s="204"/>
      <c r="U38" s="211">
        <f t="shared" si="25"/>
        <v>0</v>
      </c>
      <c r="W38" s="204"/>
      <c r="X38" s="211">
        <f t="shared" si="26"/>
        <v>0</v>
      </c>
      <c r="Z38" s="204"/>
      <c r="AA38" s="211">
        <f t="shared" si="27"/>
        <v>0</v>
      </c>
      <c r="AC38" s="204"/>
      <c r="AD38" s="211">
        <f t="shared" si="28"/>
        <v>0</v>
      </c>
      <c r="AF38" s="204"/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si="21"/>
        <v>0</v>
      </c>
      <c r="K39" s="212">
        <f>SUM(K36:K38)</f>
        <v>0</v>
      </c>
      <c r="L39" s="213">
        <f t="shared" si="22"/>
        <v>0</v>
      </c>
      <c r="N39" s="212">
        <f>SUM(N36:N38)</f>
        <v>0</v>
      </c>
      <c r="O39" s="213">
        <f t="shared" si="23"/>
        <v>0</v>
      </c>
      <c r="Q39" s="212">
        <f>SUM(Q36:Q38)</f>
        <v>0</v>
      </c>
      <c r="R39" s="213">
        <f t="shared" si="24"/>
        <v>0</v>
      </c>
      <c r="T39" s="212">
        <f>SUM(T36:T38)</f>
        <v>0</v>
      </c>
      <c r="U39" s="213">
        <f t="shared" si="25"/>
        <v>0</v>
      </c>
      <c r="W39" s="212">
        <f>SUM(W36:W38)</f>
        <v>0</v>
      </c>
      <c r="X39" s="213">
        <f t="shared" si="26"/>
        <v>0</v>
      </c>
      <c r="Z39" s="212">
        <f>SUM(Z36:Z38)</f>
        <v>0</v>
      </c>
      <c r="AA39" s="213">
        <f t="shared" si="27"/>
        <v>0</v>
      </c>
      <c r="AC39" s="212">
        <f>SUM(AC36:AC38)</f>
        <v>0</v>
      </c>
      <c r="AD39" s="213">
        <f t="shared" si="28"/>
        <v>0</v>
      </c>
      <c r="AF39" s="212">
        <f>SUM(AF36:AF38)</f>
        <v>0</v>
      </c>
      <c r="AG39" s="213">
        <f t="shared" si="29"/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02"/>
      <c r="F42" s="210">
        <f t="shared" ref="F42:F54" si="30">IFERROR(E42/E$27,0)</f>
        <v>0</v>
      </c>
      <c r="H42" s="202"/>
      <c r="I42" s="210">
        <f t="shared" ref="I42:I54" si="31">IFERROR(H42/H$27,0)</f>
        <v>0</v>
      </c>
      <c r="K42" s="202"/>
      <c r="L42" s="210">
        <f t="shared" ref="L42:L54" si="32">IFERROR(K42/K$27,0)</f>
        <v>0</v>
      </c>
      <c r="N42" s="202"/>
      <c r="O42" s="210">
        <f t="shared" ref="O42:O54" si="33">IFERROR(N42/N$27,0)</f>
        <v>0</v>
      </c>
      <c r="Q42" s="202"/>
      <c r="R42" s="210">
        <f t="shared" ref="R42:R54" si="34">IFERROR(Q42/Q$27,0)</f>
        <v>0</v>
      </c>
      <c r="T42" s="202"/>
      <c r="U42" s="210">
        <f t="shared" ref="U42:U54" si="35">IFERROR(T42/T$27,0)</f>
        <v>0</v>
      </c>
      <c r="W42" s="202"/>
      <c r="X42" s="210">
        <f t="shared" ref="X42:X54" si="36">IFERROR(W42/W$27,0)</f>
        <v>0</v>
      </c>
      <c r="Z42" s="202"/>
      <c r="AA42" s="210">
        <f t="shared" ref="AA42:AA54" si="37">IFERROR(Z42/Z$27,0)</f>
        <v>0</v>
      </c>
      <c r="AC42" s="202"/>
      <c r="AD42" s="210">
        <f t="shared" ref="AD42:AD54" si="38">IFERROR(AC42/AC$27,0)</f>
        <v>0</v>
      </c>
      <c r="AF42" s="202"/>
      <c r="AG42" s="210">
        <f t="shared" ref="AG42:AG54" si="39">IFERROR(AF42/AF$27,0)</f>
        <v>0</v>
      </c>
    </row>
    <row r="43" spans="2:33" ht="13.15" customHeight="1" x14ac:dyDescent="0.25">
      <c r="B43" s="11" t="s">
        <v>212</v>
      </c>
      <c r="E43" s="202"/>
      <c r="F43" s="210">
        <f t="shared" si="30"/>
        <v>0</v>
      </c>
      <c r="H43" s="202"/>
      <c r="I43" s="210">
        <f t="shared" si="31"/>
        <v>0</v>
      </c>
      <c r="K43" s="202"/>
      <c r="L43" s="210">
        <f t="shared" si="32"/>
        <v>0</v>
      </c>
      <c r="N43" s="202"/>
      <c r="O43" s="210">
        <f t="shared" si="33"/>
        <v>0</v>
      </c>
      <c r="Q43" s="202"/>
      <c r="R43" s="210">
        <f t="shared" si="34"/>
        <v>0</v>
      </c>
      <c r="T43" s="202"/>
      <c r="U43" s="210">
        <f t="shared" si="35"/>
        <v>0</v>
      </c>
      <c r="W43" s="202"/>
      <c r="X43" s="210">
        <f t="shared" si="36"/>
        <v>0</v>
      </c>
      <c r="Z43" s="202"/>
      <c r="AA43" s="210">
        <f t="shared" si="37"/>
        <v>0</v>
      </c>
      <c r="AC43" s="202"/>
      <c r="AD43" s="210">
        <f t="shared" si="38"/>
        <v>0</v>
      </c>
      <c r="AF43" s="202"/>
      <c r="AG43" s="210">
        <f t="shared" si="39"/>
        <v>0</v>
      </c>
    </row>
    <row r="44" spans="2:33" ht="13.15" customHeight="1" x14ac:dyDescent="0.25">
      <c r="B44" s="11" t="s">
        <v>213</v>
      </c>
      <c r="E44" s="202"/>
      <c r="F44" s="210">
        <f t="shared" si="30"/>
        <v>0</v>
      </c>
      <c r="H44" s="202"/>
      <c r="I44" s="210">
        <f t="shared" si="31"/>
        <v>0</v>
      </c>
      <c r="K44" s="202"/>
      <c r="L44" s="210">
        <f t="shared" si="32"/>
        <v>0</v>
      </c>
      <c r="N44" s="202"/>
      <c r="O44" s="210">
        <f t="shared" si="33"/>
        <v>0</v>
      </c>
      <c r="Q44" s="202"/>
      <c r="R44" s="210">
        <f t="shared" si="34"/>
        <v>0</v>
      </c>
      <c r="T44" s="202"/>
      <c r="U44" s="210">
        <f t="shared" si="35"/>
        <v>0</v>
      </c>
      <c r="W44" s="202"/>
      <c r="X44" s="210">
        <f t="shared" si="36"/>
        <v>0</v>
      </c>
      <c r="Z44" s="202"/>
      <c r="AA44" s="210">
        <f t="shared" si="37"/>
        <v>0</v>
      </c>
      <c r="AC44" s="202"/>
      <c r="AD44" s="210">
        <f t="shared" si="38"/>
        <v>0</v>
      </c>
      <c r="AF44" s="202"/>
      <c r="AG44" s="210">
        <f t="shared" si="39"/>
        <v>0</v>
      </c>
    </row>
    <row r="45" spans="2:33" ht="13.15" customHeight="1" x14ac:dyDescent="0.25">
      <c r="B45" s="11" t="s">
        <v>214</v>
      </c>
      <c r="E45" s="202"/>
      <c r="F45" s="210">
        <f t="shared" si="30"/>
        <v>0</v>
      </c>
      <c r="H45" s="202"/>
      <c r="I45" s="210">
        <f t="shared" si="31"/>
        <v>0</v>
      </c>
      <c r="K45" s="202"/>
      <c r="L45" s="210">
        <f t="shared" si="32"/>
        <v>0</v>
      </c>
      <c r="N45" s="202"/>
      <c r="O45" s="210">
        <f t="shared" si="33"/>
        <v>0</v>
      </c>
      <c r="Q45" s="202"/>
      <c r="R45" s="210">
        <f t="shared" si="34"/>
        <v>0</v>
      </c>
      <c r="T45" s="202"/>
      <c r="U45" s="210">
        <f t="shared" si="35"/>
        <v>0</v>
      </c>
      <c r="W45" s="202"/>
      <c r="X45" s="210">
        <f t="shared" si="36"/>
        <v>0</v>
      </c>
      <c r="Z45" s="202"/>
      <c r="AA45" s="210">
        <f t="shared" si="37"/>
        <v>0</v>
      </c>
      <c r="AC45" s="202"/>
      <c r="AD45" s="210">
        <f t="shared" si="38"/>
        <v>0</v>
      </c>
      <c r="AF45" s="202"/>
      <c r="AG45" s="210">
        <f t="shared" si="39"/>
        <v>0</v>
      </c>
    </row>
    <row r="46" spans="2:33" ht="13.15" customHeight="1" x14ac:dyDescent="0.25">
      <c r="B46" s="11" t="s">
        <v>215</v>
      </c>
      <c r="E46" s="202"/>
      <c r="F46" s="210">
        <f t="shared" si="30"/>
        <v>0</v>
      </c>
      <c r="H46" s="202"/>
      <c r="I46" s="210">
        <f t="shared" si="31"/>
        <v>0</v>
      </c>
      <c r="K46" s="202"/>
      <c r="L46" s="210">
        <f t="shared" si="32"/>
        <v>0</v>
      </c>
      <c r="N46" s="202"/>
      <c r="O46" s="210">
        <f t="shared" si="33"/>
        <v>0</v>
      </c>
      <c r="Q46" s="202"/>
      <c r="R46" s="210">
        <f t="shared" si="34"/>
        <v>0</v>
      </c>
      <c r="T46" s="202"/>
      <c r="U46" s="210">
        <f t="shared" si="35"/>
        <v>0</v>
      </c>
      <c r="W46" s="202"/>
      <c r="X46" s="210">
        <f t="shared" si="36"/>
        <v>0</v>
      </c>
      <c r="Z46" s="202"/>
      <c r="AA46" s="210">
        <f t="shared" si="37"/>
        <v>0</v>
      </c>
      <c r="AC46" s="202"/>
      <c r="AD46" s="210">
        <f t="shared" si="38"/>
        <v>0</v>
      </c>
      <c r="AF46" s="202"/>
      <c r="AG46" s="210">
        <f t="shared" si="39"/>
        <v>0</v>
      </c>
    </row>
    <row r="47" spans="2:33" ht="13.15" customHeight="1" x14ac:dyDescent="0.25">
      <c r="B47" s="11" t="s">
        <v>216</v>
      </c>
      <c r="E47" s="202"/>
      <c r="F47" s="210">
        <f t="shared" si="30"/>
        <v>0</v>
      </c>
      <c r="H47" s="202"/>
      <c r="I47" s="210">
        <f t="shared" si="31"/>
        <v>0</v>
      </c>
      <c r="K47" s="202"/>
      <c r="L47" s="210">
        <f t="shared" si="32"/>
        <v>0</v>
      </c>
      <c r="N47" s="202"/>
      <c r="O47" s="210">
        <f t="shared" si="33"/>
        <v>0</v>
      </c>
      <c r="Q47" s="202"/>
      <c r="R47" s="210">
        <f t="shared" si="34"/>
        <v>0</v>
      </c>
      <c r="T47" s="202"/>
      <c r="U47" s="210">
        <f t="shared" si="35"/>
        <v>0</v>
      </c>
      <c r="W47" s="202"/>
      <c r="X47" s="210">
        <f t="shared" si="36"/>
        <v>0</v>
      </c>
      <c r="Z47" s="202"/>
      <c r="AA47" s="210">
        <f t="shared" si="37"/>
        <v>0</v>
      </c>
      <c r="AC47" s="202"/>
      <c r="AD47" s="210">
        <f t="shared" si="38"/>
        <v>0</v>
      </c>
      <c r="AF47" s="202"/>
      <c r="AG47" s="210">
        <f t="shared" si="39"/>
        <v>0</v>
      </c>
    </row>
    <row r="48" spans="2:33" ht="13.15" customHeight="1" x14ac:dyDescent="0.25">
      <c r="B48" s="11" t="s">
        <v>217</v>
      </c>
      <c r="E48" s="202"/>
      <c r="F48" s="210">
        <f t="shared" si="30"/>
        <v>0</v>
      </c>
      <c r="H48" s="202"/>
      <c r="I48" s="210">
        <f t="shared" si="31"/>
        <v>0</v>
      </c>
      <c r="K48" s="202"/>
      <c r="L48" s="210">
        <f t="shared" si="32"/>
        <v>0</v>
      </c>
      <c r="N48" s="202"/>
      <c r="O48" s="210">
        <f t="shared" si="33"/>
        <v>0</v>
      </c>
      <c r="Q48" s="202"/>
      <c r="R48" s="210">
        <f t="shared" si="34"/>
        <v>0</v>
      </c>
      <c r="T48" s="202"/>
      <c r="U48" s="210">
        <f t="shared" si="35"/>
        <v>0</v>
      </c>
      <c r="W48" s="202"/>
      <c r="X48" s="210">
        <f t="shared" si="36"/>
        <v>0</v>
      </c>
      <c r="Z48" s="202"/>
      <c r="AA48" s="210">
        <f t="shared" si="37"/>
        <v>0</v>
      </c>
      <c r="AC48" s="202"/>
      <c r="AD48" s="210">
        <f t="shared" si="38"/>
        <v>0</v>
      </c>
      <c r="AF48" s="202"/>
      <c r="AG48" s="210">
        <f t="shared" si="39"/>
        <v>0</v>
      </c>
    </row>
    <row r="49" spans="2:33" ht="13.15" customHeight="1" x14ac:dyDescent="0.25">
      <c r="B49" s="11" t="s">
        <v>218</v>
      </c>
      <c r="E49" s="202"/>
      <c r="F49" s="210">
        <f t="shared" si="30"/>
        <v>0</v>
      </c>
      <c r="H49" s="202"/>
      <c r="I49" s="210">
        <f t="shared" si="31"/>
        <v>0</v>
      </c>
      <c r="K49" s="202"/>
      <c r="L49" s="210">
        <f t="shared" si="32"/>
        <v>0</v>
      </c>
      <c r="N49" s="202"/>
      <c r="O49" s="210">
        <f t="shared" si="33"/>
        <v>0</v>
      </c>
      <c r="Q49" s="202"/>
      <c r="R49" s="210">
        <f t="shared" si="34"/>
        <v>0</v>
      </c>
      <c r="T49" s="202"/>
      <c r="U49" s="210">
        <f t="shared" si="35"/>
        <v>0</v>
      </c>
      <c r="W49" s="202"/>
      <c r="X49" s="210">
        <f t="shared" si="36"/>
        <v>0</v>
      </c>
      <c r="Z49" s="202"/>
      <c r="AA49" s="210">
        <f t="shared" si="37"/>
        <v>0</v>
      </c>
      <c r="AC49" s="202"/>
      <c r="AD49" s="210">
        <f t="shared" si="38"/>
        <v>0</v>
      </c>
      <c r="AF49" s="202"/>
      <c r="AG49" s="210">
        <f t="shared" si="39"/>
        <v>0</v>
      </c>
    </row>
    <row r="50" spans="2:33" x14ac:dyDescent="0.25">
      <c r="B50" s="11" t="s">
        <v>219</v>
      </c>
      <c r="E50" s="202"/>
      <c r="F50" s="210">
        <f t="shared" si="30"/>
        <v>0</v>
      </c>
      <c r="H50" s="202"/>
      <c r="I50" s="210">
        <f t="shared" si="31"/>
        <v>0</v>
      </c>
      <c r="K50" s="202"/>
      <c r="L50" s="210">
        <f t="shared" si="32"/>
        <v>0</v>
      </c>
      <c r="N50" s="202"/>
      <c r="O50" s="210">
        <f t="shared" si="33"/>
        <v>0</v>
      </c>
      <c r="Q50" s="202"/>
      <c r="R50" s="210">
        <f t="shared" si="34"/>
        <v>0</v>
      </c>
      <c r="T50" s="202"/>
      <c r="U50" s="210">
        <f t="shared" si="35"/>
        <v>0</v>
      </c>
      <c r="W50" s="202"/>
      <c r="X50" s="210">
        <f t="shared" si="36"/>
        <v>0</v>
      </c>
      <c r="Z50" s="202"/>
      <c r="AA50" s="210">
        <f t="shared" si="37"/>
        <v>0</v>
      </c>
      <c r="AC50" s="202"/>
      <c r="AD50" s="210">
        <f t="shared" si="38"/>
        <v>0</v>
      </c>
      <c r="AF50" s="202"/>
      <c r="AG50" s="210">
        <f t="shared" si="39"/>
        <v>0</v>
      </c>
    </row>
    <row r="51" spans="2:33" ht="13.15" customHeight="1" x14ac:dyDescent="0.25">
      <c r="B51" s="11" t="s">
        <v>220</v>
      </c>
      <c r="E51" s="202"/>
      <c r="F51" s="210">
        <f t="shared" si="30"/>
        <v>0</v>
      </c>
      <c r="H51" s="202"/>
      <c r="I51" s="210">
        <f t="shared" si="31"/>
        <v>0</v>
      </c>
      <c r="K51" s="202"/>
      <c r="L51" s="210">
        <f t="shared" si="32"/>
        <v>0</v>
      </c>
      <c r="N51" s="202"/>
      <c r="O51" s="210">
        <f t="shared" si="33"/>
        <v>0</v>
      </c>
      <c r="Q51" s="202"/>
      <c r="R51" s="210">
        <f t="shared" si="34"/>
        <v>0</v>
      </c>
      <c r="T51" s="202"/>
      <c r="U51" s="210">
        <f t="shared" si="35"/>
        <v>0</v>
      </c>
      <c r="W51" s="202"/>
      <c r="X51" s="210">
        <f t="shared" si="36"/>
        <v>0</v>
      </c>
      <c r="Z51" s="202"/>
      <c r="AA51" s="210">
        <f t="shared" si="37"/>
        <v>0</v>
      </c>
      <c r="AC51" s="202"/>
      <c r="AD51" s="210">
        <f t="shared" si="38"/>
        <v>0</v>
      </c>
      <c r="AF51" s="202"/>
      <c r="AG51" s="210">
        <f t="shared" si="39"/>
        <v>0</v>
      </c>
    </row>
    <row r="52" spans="2:33" ht="13.15" customHeight="1" x14ac:dyDescent="0.25">
      <c r="B52" s="11" t="s">
        <v>221</v>
      </c>
      <c r="E52" s="202"/>
      <c r="F52" s="210">
        <f t="shared" si="30"/>
        <v>0</v>
      </c>
      <c r="H52" s="202"/>
      <c r="I52" s="210">
        <f t="shared" si="31"/>
        <v>0</v>
      </c>
      <c r="K52" s="202"/>
      <c r="L52" s="210">
        <f t="shared" si="32"/>
        <v>0</v>
      </c>
      <c r="N52" s="202"/>
      <c r="O52" s="210">
        <f t="shared" si="33"/>
        <v>0</v>
      </c>
      <c r="Q52" s="202"/>
      <c r="R52" s="210">
        <f t="shared" si="34"/>
        <v>0</v>
      </c>
      <c r="T52" s="202"/>
      <c r="U52" s="210">
        <f t="shared" si="35"/>
        <v>0</v>
      </c>
      <c r="W52" s="202"/>
      <c r="X52" s="210">
        <f t="shared" si="36"/>
        <v>0</v>
      </c>
      <c r="Z52" s="202"/>
      <c r="AA52" s="210">
        <f t="shared" si="37"/>
        <v>0</v>
      </c>
      <c r="AC52" s="202"/>
      <c r="AD52" s="210">
        <f t="shared" si="38"/>
        <v>0</v>
      </c>
      <c r="AF52" s="202"/>
      <c r="AG52" s="210">
        <f t="shared" si="39"/>
        <v>0</v>
      </c>
    </row>
    <row r="53" spans="2:33" ht="13.15" customHeight="1" x14ac:dyDescent="0.25">
      <c r="B53" s="11" t="s">
        <v>222</v>
      </c>
      <c r="E53" s="204"/>
      <c r="F53" s="211">
        <f t="shared" si="30"/>
        <v>0</v>
      </c>
      <c r="H53" s="204"/>
      <c r="I53" s="211">
        <f t="shared" si="31"/>
        <v>0</v>
      </c>
      <c r="K53" s="204"/>
      <c r="L53" s="211">
        <f t="shared" si="32"/>
        <v>0</v>
      </c>
      <c r="N53" s="204"/>
      <c r="O53" s="211">
        <f t="shared" si="33"/>
        <v>0</v>
      </c>
      <c r="Q53" s="204"/>
      <c r="R53" s="211">
        <f t="shared" si="34"/>
        <v>0</v>
      </c>
      <c r="T53" s="204"/>
      <c r="U53" s="211">
        <f t="shared" si="35"/>
        <v>0</v>
      </c>
      <c r="W53" s="204"/>
      <c r="X53" s="211">
        <f t="shared" si="36"/>
        <v>0</v>
      </c>
      <c r="Z53" s="204"/>
      <c r="AA53" s="211">
        <f t="shared" si="37"/>
        <v>0</v>
      </c>
      <c r="AC53" s="204"/>
      <c r="AD53" s="211">
        <f t="shared" si="38"/>
        <v>0</v>
      </c>
      <c r="AF53" s="204"/>
      <c r="AG53" s="211">
        <f t="shared" si="39"/>
        <v>0</v>
      </c>
    </row>
    <row r="54" spans="2:33" ht="13.15" customHeight="1" x14ac:dyDescent="0.25">
      <c r="B54" s="53" t="s">
        <v>223</v>
      </c>
      <c r="C54" s="53"/>
      <c r="D54" s="53"/>
      <c r="E54" s="212">
        <f>SUM(E42:E53)</f>
        <v>0</v>
      </c>
      <c r="F54" s="213">
        <f t="shared" si="30"/>
        <v>0</v>
      </c>
      <c r="H54" s="212">
        <f>SUM(H42:H53)</f>
        <v>0</v>
      </c>
      <c r="I54" s="213">
        <f t="shared" si="31"/>
        <v>0</v>
      </c>
      <c r="K54" s="212">
        <f>SUM(K42:K53)</f>
        <v>0</v>
      </c>
      <c r="L54" s="213">
        <f t="shared" si="32"/>
        <v>0</v>
      </c>
      <c r="N54" s="212">
        <f>SUM(N42:N53)</f>
        <v>0</v>
      </c>
      <c r="O54" s="213">
        <f t="shared" si="33"/>
        <v>0</v>
      </c>
      <c r="Q54" s="212">
        <f>SUM(Q42:Q53)</f>
        <v>0</v>
      </c>
      <c r="R54" s="213">
        <f t="shared" si="34"/>
        <v>0</v>
      </c>
      <c r="T54" s="212">
        <f>SUM(T42:T53)</f>
        <v>0</v>
      </c>
      <c r="U54" s="213">
        <f t="shared" si="35"/>
        <v>0</v>
      </c>
      <c r="W54" s="212">
        <f>SUM(W42:W53)</f>
        <v>0</v>
      </c>
      <c r="X54" s="213">
        <f t="shared" si="36"/>
        <v>0</v>
      </c>
      <c r="Z54" s="212">
        <f>SUM(Z42:Z53)</f>
        <v>0</v>
      </c>
      <c r="AA54" s="213">
        <f t="shared" si="37"/>
        <v>0</v>
      </c>
      <c r="AC54" s="212">
        <f>SUM(AC42:AC53)</f>
        <v>0</v>
      </c>
      <c r="AD54" s="213">
        <f t="shared" si="38"/>
        <v>0</v>
      </c>
      <c r="AF54" s="212">
        <f>SUM(AF42:AF53)</f>
        <v>0</v>
      </c>
      <c r="AG54" s="213">
        <f t="shared" si="39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02"/>
      <c r="F57" s="210">
        <f t="shared" ref="F57:F63" si="40">IFERROR(E57/E$27,0)</f>
        <v>0</v>
      </c>
      <c r="H57" s="202"/>
      <c r="I57" s="210">
        <f t="shared" ref="I57:I61" si="41">IFERROR(H57/H$27,0)</f>
        <v>0</v>
      </c>
      <c r="K57" s="202"/>
      <c r="L57" s="210">
        <f t="shared" ref="L57:L61" si="42">IFERROR(K57/K$27,0)</f>
        <v>0</v>
      </c>
      <c r="N57" s="202"/>
      <c r="O57" s="210">
        <f t="shared" ref="O57:O61" si="43">IFERROR(N57/N$27,0)</f>
        <v>0</v>
      </c>
      <c r="Q57" s="202"/>
      <c r="R57" s="210">
        <f t="shared" ref="R57:R61" si="44">IFERROR(Q57/Q$27,0)</f>
        <v>0</v>
      </c>
      <c r="T57" s="202"/>
      <c r="U57" s="210">
        <f t="shared" ref="U57:U61" si="45">IFERROR(T57/T$27,0)</f>
        <v>0</v>
      </c>
      <c r="W57" s="202"/>
      <c r="X57" s="210">
        <f t="shared" ref="X57:X61" si="46">IFERROR(W57/W$27,0)</f>
        <v>0</v>
      </c>
      <c r="Z57" s="202"/>
      <c r="AA57" s="210">
        <f t="shared" ref="AA57:AA61" si="47">IFERROR(Z57/Z$27,0)</f>
        <v>0</v>
      </c>
      <c r="AC57" s="202"/>
      <c r="AD57" s="210">
        <f t="shared" ref="AD57:AD61" si="48">IFERROR(AC57/AC$27,0)</f>
        <v>0</v>
      </c>
      <c r="AF57" s="202"/>
      <c r="AG57" s="210">
        <f t="shared" ref="AG57:AG61" si="49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02"/>
      <c r="F58" s="210">
        <f t="shared" si="40"/>
        <v>0</v>
      </c>
      <c r="H58" s="202"/>
      <c r="I58" s="210">
        <f t="shared" si="41"/>
        <v>0</v>
      </c>
      <c r="K58" s="202"/>
      <c r="L58" s="210">
        <f t="shared" si="42"/>
        <v>0</v>
      </c>
      <c r="N58" s="202"/>
      <c r="O58" s="210">
        <f t="shared" si="43"/>
        <v>0</v>
      </c>
      <c r="Q58" s="202"/>
      <c r="R58" s="210">
        <f t="shared" si="44"/>
        <v>0</v>
      </c>
      <c r="T58" s="202"/>
      <c r="U58" s="210">
        <f t="shared" si="45"/>
        <v>0</v>
      </c>
      <c r="W58" s="202"/>
      <c r="X58" s="210">
        <f t="shared" si="46"/>
        <v>0</v>
      </c>
      <c r="Z58" s="202"/>
      <c r="AA58" s="210">
        <f t="shared" si="47"/>
        <v>0</v>
      </c>
      <c r="AC58" s="202"/>
      <c r="AD58" s="210">
        <f t="shared" si="48"/>
        <v>0</v>
      </c>
      <c r="AF58" s="202"/>
      <c r="AG58" s="210">
        <f t="shared" si="49"/>
        <v>0</v>
      </c>
    </row>
    <row r="59" spans="2:33" ht="13.15" customHeight="1" x14ac:dyDescent="0.25">
      <c r="B59" s="11" t="s">
        <v>227</v>
      </c>
      <c r="C59" s="53"/>
      <c r="D59" s="53"/>
      <c r="E59" s="202"/>
      <c r="F59" s="210">
        <f t="shared" si="40"/>
        <v>0</v>
      </c>
      <c r="H59" s="202"/>
      <c r="I59" s="210">
        <f t="shared" si="41"/>
        <v>0</v>
      </c>
      <c r="K59" s="202"/>
      <c r="L59" s="210">
        <f t="shared" si="42"/>
        <v>0</v>
      </c>
      <c r="N59" s="202"/>
      <c r="O59" s="210">
        <f t="shared" si="43"/>
        <v>0</v>
      </c>
      <c r="Q59" s="202"/>
      <c r="R59" s="210">
        <f t="shared" si="44"/>
        <v>0</v>
      </c>
      <c r="T59" s="202"/>
      <c r="U59" s="210">
        <f t="shared" si="45"/>
        <v>0</v>
      </c>
      <c r="W59" s="202"/>
      <c r="X59" s="210">
        <f t="shared" si="46"/>
        <v>0</v>
      </c>
      <c r="Z59" s="202"/>
      <c r="AA59" s="210">
        <f t="shared" si="47"/>
        <v>0</v>
      </c>
      <c r="AC59" s="202"/>
      <c r="AD59" s="210">
        <f t="shared" si="48"/>
        <v>0</v>
      </c>
      <c r="AF59" s="202"/>
      <c r="AG59" s="210">
        <f t="shared" si="49"/>
        <v>0</v>
      </c>
    </row>
    <row r="60" spans="2:33" ht="13.15" customHeight="1" x14ac:dyDescent="0.25">
      <c r="B60" s="11" t="s">
        <v>228</v>
      </c>
      <c r="C60" s="53"/>
      <c r="D60" s="53"/>
      <c r="E60" s="204"/>
      <c r="F60" s="211">
        <f t="shared" si="40"/>
        <v>0</v>
      </c>
      <c r="H60" s="204"/>
      <c r="I60" s="211">
        <f t="shared" si="41"/>
        <v>0</v>
      </c>
      <c r="K60" s="204"/>
      <c r="L60" s="211">
        <f t="shared" si="42"/>
        <v>0</v>
      </c>
      <c r="N60" s="204"/>
      <c r="O60" s="211">
        <f t="shared" si="43"/>
        <v>0</v>
      </c>
      <c r="Q60" s="204"/>
      <c r="R60" s="211">
        <f t="shared" si="44"/>
        <v>0</v>
      </c>
      <c r="T60" s="204"/>
      <c r="U60" s="211">
        <f t="shared" si="45"/>
        <v>0</v>
      </c>
      <c r="W60" s="204"/>
      <c r="X60" s="211">
        <f t="shared" si="46"/>
        <v>0</v>
      </c>
      <c r="Z60" s="204"/>
      <c r="AA60" s="211">
        <f t="shared" si="47"/>
        <v>0</v>
      </c>
      <c r="AC60" s="204"/>
      <c r="AD60" s="211">
        <f t="shared" si="48"/>
        <v>0</v>
      </c>
      <c r="AF60" s="204"/>
      <c r="AG60" s="211">
        <f t="shared" si="49"/>
        <v>0</v>
      </c>
    </row>
    <row r="61" spans="2:33" x14ac:dyDescent="0.25">
      <c r="B61" s="53" t="s">
        <v>229</v>
      </c>
      <c r="E61" s="212">
        <f>SUM(E57:E60)</f>
        <v>0</v>
      </c>
      <c r="F61" s="213">
        <f t="shared" si="40"/>
        <v>0</v>
      </c>
      <c r="H61" s="212">
        <f>SUM(H57:H60)</f>
        <v>0</v>
      </c>
      <c r="I61" s="213">
        <f t="shared" si="41"/>
        <v>0</v>
      </c>
      <c r="K61" s="212">
        <f>SUM(K57:K60)</f>
        <v>0</v>
      </c>
      <c r="L61" s="213">
        <f t="shared" si="42"/>
        <v>0</v>
      </c>
      <c r="N61" s="212">
        <f>SUM(N57:N60)</f>
        <v>0</v>
      </c>
      <c r="O61" s="213">
        <f t="shared" si="43"/>
        <v>0</v>
      </c>
      <c r="Q61" s="212">
        <f>SUM(Q57:Q60)</f>
        <v>0</v>
      </c>
      <c r="R61" s="213">
        <f t="shared" si="44"/>
        <v>0</v>
      </c>
      <c r="T61" s="212">
        <f>SUM(T57:T60)</f>
        <v>0</v>
      </c>
      <c r="U61" s="213">
        <f t="shared" si="45"/>
        <v>0</v>
      </c>
      <c r="W61" s="212">
        <f>SUM(W57:W60)</f>
        <v>0</v>
      </c>
      <c r="X61" s="213">
        <f t="shared" si="46"/>
        <v>0</v>
      </c>
      <c r="Z61" s="212">
        <f>SUM(Z57:Z60)</f>
        <v>0</v>
      </c>
      <c r="AA61" s="213">
        <f t="shared" si="47"/>
        <v>0</v>
      </c>
      <c r="AC61" s="212">
        <f>SUM(AC57:AC60)</f>
        <v>0</v>
      </c>
      <c r="AD61" s="213">
        <f t="shared" si="48"/>
        <v>0</v>
      </c>
      <c r="AF61" s="212">
        <f>SUM(AF57:AF60)</f>
        <v>0</v>
      </c>
      <c r="AG61" s="213">
        <f t="shared" si="49"/>
        <v>0</v>
      </c>
    </row>
    <row r="62" spans="2:33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40"/>
        <v>0</v>
      </c>
      <c r="H63" s="212">
        <f>H27-H33-H39-H54-H61</f>
        <v>0</v>
      </c>
      <c r="I63" s="213">
        <f t="shared" ref="I63" si="50">IFERROR(H63/H$27,0)</f>
        <v>0</v>
      </c>
      <c r="K63" s="212">
        <f>K27-K33-K39-K54-K61</f>
        <v>0</v>
      </c>
      <c r="L63" s="213">
        <f t="shared" ref="L63" si="51">IFERROR(K63/K$27,0)</f>
        <v>0</v>
      </c>
      <c r="N63" s="212">
        <f>N27-N33-N39-N54-N61</f>
        <v>0</v>
      </c>
      <c r="O63" s="213">
        <f t="shared" ref="O63" si="52">IFERROR(N63/N$27,0)</f>
        <v>0</v>
      </c>
      <c r="Q63" s="212">
        <f>Q27-Q33-Q39-Q54-Q61</f>
        <v>0</v>
      </c>
      <c r="R63" s="213">
        <f t="shared" ref="R63" si="53">IFERROR(Q63/Q$27,0)</f>
        <v>0</v>
      </c>
      <c r="T63" s="212">
        <f>T27-T33-T39-T54-T61</f>
        <v>0</v>
      </c>
      <c r="U63" s="213">
        <f t="shared" ref="U63" si="54">IFERROR(T63/T$27,0)</f>
        <v>0</v>
      </c>
      <c r="W63" s="212">
        <f>W27-W33-W39-W54-W61</f>
        <v>0</v>
      </c>
      <c r="X63" s="213">
        <f t="shared" ref="X63" si="55">IFERROR(W63/W$27,0)</f>
        <v>0</v>
      </c>
      <c r="Z63" s="212">
        <f>Z27-Z33-Z39-Z54-Z61</f>
        <v>0</v>
      </c>
      <c r="AA63" s="213">
        <f t="shared" ref="AA63" si="56">IFERROR(Z63/Z$27,0)</f>
        <v>0</v>
      </c>
      <c r="AC63" s="212">
        <f>AC27-AC33-AC39-AC54-AC61</f>
        <v>0</v>
      </c>
      <c r="AD63" s="213">
        <f t="shared" ref="AD63" si="57">IFERROR(AC63/AC$27,0)</f>
        <v>0</v>
      </c>
      <c r="AF63" s="212">
        <f>AF27-AF33-AF39-AF54-AF61</f>
        <v>0</v>
      </c>
      <c r="AG63" s="213">
        <f t="shared" ref="AG63" si="58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H64" s="262"/>
      <c r="I64" s="263"/>
      <c r="K64" s="262"/>
      <c r="L64" s="263"/>
      <c r="N64" s="262"/>
      <c r="O64" s="263"/>
      <c r="Q64" s="262"/>
      <c r="R64" s="263"/>
      <c r="T64" s="262"/>
      <c r="U64" s="263"/>
      <c r="W64" s="262"/>
      <c r="X64" s="263"/>
      <c r="Z64" s="262"/>
      <c r="AA64" s="263"/>
      <c r="AC64" s="262"/>
      <c r="AD64" s="263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x14ac:dyDescent="0.25">
      <c r="A70" s="38">
        <f t="shared" ref="A70:A75" si="59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x14ac:dyDescent="0.25">
      <c r="A71" s="38">
        <f t="shared" si="59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x14ac:dyDescent="0.25">
      <c r="A72" s="38">
        <f t="shared" si="59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x14ac:dyDescent="0.25">
      <c r="A73" s="38">
        <f t="shared" si="59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x14ac:dyDescent="0.25">
      <c r="A74" s="38">
        <f t="shared" si="59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x14ac:dyDescent="0.25">
      <c r="A75" s="38">
        <f t="shared" si="59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</sheetData>
  <sheetProtection selectLockedCells="1"/>
  <mergeCells count="21">
    <mergeCell ref="B75:R75"/>
    <mergeCell ref="I1:L1"/>
    <mergeCell ref="I2:L2"/>
    <mergeCell ref="A3:B3"/>
    <mergeCell ref="F17:F18"/>
    <mergeCell ref="I17:I18"/>
    <mergeCell ref="L17:L18"/>
    <mergeCell ref="B72:R72"/>
    <mergeCell ref="B73:R73"/>
    <mergeCell ref="B74:R74"/>
    <mergeCell ref="AG17:AG18"/>
    <mergeCell ref="B68:R68"/>
    <mergeCell ref="B69:R69"/>
    <mergeCell ref="B70:R70"/>
    <mergeCell ref="B71:R71"/>
    <mergeCell ref="O17:O18"/>
    <mergeCell ref="R17:R18"/>
    <mergeCell ref="U17:U18"/>
    <mergeCell ref="X17:X18"/>
    <mergeCell ref="AA17:AA18"/>
    <mergeCell ref="AD17:AD18"/>
  </mergeCells>
  <pageMargins left="0.7" right="0.7" top="0.75" bottom="0.75" header="0.3" footer="0.3"/>
  <pageSetup orientation="portrait" horizontalDpi="4294967295" verticalDpi="4294967295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439E6-CF0F-4E46-B230-C2B969417624}">
  <sheetPr>
    <tabColor theme="7" tint="0.39997558519241921"/>
  </sheetPr>
  <dimension ref="A1:AG75"/>
  <sheetViews>
    <sheetView showGridLines="0" zoomScaleNormal="100" workbookViewId="0">
      <selection activeCell="AD70" sqref="AD70"/>
    </sheetView>
  </sheetViews>
  <sheetFormatPr defaultColWidth="9.28515625" defaultRowHeight="13.5" x14ac:dyDescent="0.25"/>
  <cols>
    <col min="1" max="1" width="2.7109375" style="11" customWidth="1"/>
    <col min="2" max="2" width="20.28515625" style="11" customWidth="1"/>
    <col min="3" max="3" width="37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 t="s">
        <v>181</v>
      </c>
      <c r="I1" s="400" t="s">
        <v>43</v>
      </c>
      <c r="J1" s="400"/>
      <c r="K1" s="400"/>
      <c r="L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  <c r="H2" s="93" t="s">
        <v>182</v>
      </c>
      <c r="I2" s="401"/>
      <c r="J2" s="401"/>
      <c r="K2" s="401"/>
      <c r="L2" s="401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E5" s="53"/>
      <c r="F5" s="53"/>
      <c r="H5" s="53"/>
      <c r="I5" s="53"/>
      <c r="K5" s="53"/>
      <c r="L5" s="53"/>
      <c r="N5" s="53"/>
      <c r="O5" s="53"/>
      <c r="Q5" s="53"/>
      <c r="R5" s="53"/>
      <c r="T5" s="53"/>
      <c r="U5" s="53"/>
      <c r="W5" s="53"/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E6" s="53"/>
      <c r="F6" s="53"/>
      <c r="H6" s="53"/>
      <c r="I6" s="53"/>
      <c r="K6" s="53"/>
      <c r="L6" s="53"/>
      <c r="N6" s="53"/>
      <c r="O6" s="53"/>
      <c r="Q6" s="53"/>
      <c r="R6" s="53"/>
      <c r="T6" s="53"/>
      <c r="U6" s="53"/>
      <c r="W6" s="53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235</v>
      </c>
      <c r="E7" s="53"/>
      <c r="F7" s="53"/>
      <c r="H7" s="53"/>
      <c r="I7" s="53"/>
      <c r="K7" s="53"/>
      <c r="L7" s="53"/>
      <c r="N7" s="53"/>
      <c r="O7" s="53"/>
      <c r="Q7" s="53"/>
      <c r="R7" s="53"/>
      <c r="T7" s="53"/>
      <c r="U7" s="53"/>
      <c r="W7" s="53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C9" s="194" t="s">
        <v>236</v>
      </c>
      <c r="E9" s="198"/>
      <c r="F9" s="53"/>
      <c r="H9" s="198"/>
      <c r="I9" s="53"/>
      <c r="K9" s="198"/>
      <c r="L9" s="53"/>
      <c r="N9" s="198"/>
      <c r="O9" s="53"/>
      <c r="Q9" s="198"/>
      <c r="R9" s="53"/>
      <c r="T9" s="198"/>
      <c r="U9" s="53"/>
      <c r="W9" s="198"/>
      <c r="X9" s="53"/>
      <c r="Z9" s="198"/>
      <c r="AA9" s="53"/>
      <c r="AC9" s="198"/>
      <c r="AD9" s="53"/>
      <c r="AF9" s="198"/>
      <c r="AG9" s="53"/>
    </row>
    <row r="10" spans="1:33" ht="13.15" customHeight="1" x14ac:dyDescent="0.25">
      <c r="C10" s="194" t="s">
        <v>187</v>
      </c>
      <c r="E10" s="198"/>
      <c r="F10" s="53"/>
      <c r="H10" s="198"/>
      <c r="I10" s="53"/>
      <c r="K10" s="198"/>
      <c r="L10" s="53"/>
      <c r="N10" s="198"/>
      <c r="O10" s="53"/>
      <c r="Q10" s="198"/>
      <c r="R10" s="53"/>
      <c r="T10" s="198"/>
      <c r="U10" s="53"/>
      <c r="W10" s="198"/>
      <c r="X10" s="53"/>
      <c r="Z10" s="198"/>
      <c r="AA10" s="53"/>
      <c r="AC10" s="198"/>
      <c r="AD10" s="53"/>
      <c r="AF10" s="198"/>
      <c r="AG10" s="53"/>
    </row>
    <row r="11" spans="1:33" ht="13.15" customHeight="1" x14ac:dyDescent="0.25">
      <c r="C11" s="194" t="s">
        <v>237</v>
      </c>
      <c r="E11" s="139"/>
      <c r="F11" s="53"/>
      <c r="H11" s="139"/>
      <c r="I11" s="53"/>
      <c r="K11" s="139"/>
      <c r="L11" s="53"/>
      <c r="N11" s="139"/>
      <c r="O11" s="53"/>
      <c r="Q11" s="139"/>
      <c r="R11" s="53"/>
      <c r="T11" s="139"/>
      <c r="U11" s="53"/>
      <c r="W11" s="139"/>
      <c r="X11" s="53"/>
      <c r="Z11" s="139"/>
      <c r="AA11" s="53"/>
      <c r="AC11" s="139"/>
      <c r="AD11" s="53"/>
      <c r="AF11" s="139"/>
      <c r="AG11" s="53"/>
    </row>
    <row r="12" spans="1:33" ht="13.15" customHeight="1" x14ac:dyDescent="0.25">
      <c r="C12" s="194" t="s">
        <v>238</v>
      </c>
      <c r="E12" s="69"/>
      <c r="F12" s="53"/>
      <c r="H12" s="69"/>
      <c r="I12" s="53"/>
      <c r="K12" s="69"/>
      <c r="L12" s="53"/>
      <c r="N12" s="69"/>
      <c r="O12" s="53"/>
      <c r="Q12" s="69"/>
      <c r="R12" s="53"/>
      <c r="T12" s="69"/>
      <c r="U12" s="53"/>
      <c r="W12" s="69"/>
      <c r="X12" s="53"/>
      <c r="Z12" s="69"/>
      <c r="AA12" s="53"/>
      <c r="AC12" s="69"/>
      <c r="AD12" s="53"/>
      <c r="AF12" s="69"/>
      <c r="AG12" s="53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G14" s="53"/>
      <c r="H14" s="53"/>
      <c r="I14" s="53"/>
      <c r="J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239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02"/>
      <c r="F19" s="210">
        <f t="shared" ref="F19:F27" si="0">IFERROR(E19/E$27,0)</f>
        <v>0</v>
      </c>
      <c r="H19" s="202"/>
      <c r="I19" s="210">
        <f t="shared" ref="I19:I27" si="1">IFERROR(H19/H$27,0)</f>
        <v>0</v>
      </c>
      <c r="K19" s="202"/>
      <c r="L19" s="210">
        <f t="shared" ref="L19:L27" si="2">IFERROR(K19/K$27,0)</f>
        <v>0</v>
      </c>
      <c r="N19" s="202"/>
      <c r="O19" s="210">
        <f t="shared" ref="O19:O27" si="3">IFERROR(N19/N$27,0)</f>
        <v>0</v>
      </c>
      <c r="Q19" s="202"/>
      <c r="R19" s="210">
        <f t="shared" ref="R19:R27" si="4">IFERROR(Q19/Q$27,0)</f>
        <v>0</v>
      </c>
      <c r="T19" s="202"/>
      <c r="U19" s="210">
        <f t="shared" ref="U19:U27" si="5">IFERROR(T19/T$27,0)</f>
        <v>0</v>
      </c>
      <c r="W19" s="202"/>
      <c r="X19" s="210">
        <f t="shared" ref="X19:X27" si="6">IFERROR(W19/W$27,0)</f>
        <v>0</v>
      </c>
      <c r="Z19" s="202"/>
      <c r="AA19" s="210">
        <f t="shared" ref="AA19:AA27" si="7">IFERROR(Z19/Z$27,0)</f>
        <v>0</v>
      </c>
      <c r="AC19" s="202"/>
      <c r="AD19" s="210">
        <f t="shared" ref="AD19:AD27" si="8">IFERROR(AC19/AC$27,0)</f>
        <v>0</v>
      </c>
      <c r="AF19" s="202"/>
      <c r="AG19" s="210">
        <f t="shared" ref="AG19:AG27" si="9">IFERROR(AF19/AF$27,0)</f>
        <v>0</v>
      </c>
    </row>
    <row r="20" spans="2:33" ht="13.15" customHeight="1" x14ac:dyDescent="0.25">
      <c r="B20" s="11" t="s">
        <v>195</v>
      </c>
      <c r="E20" s="202"/>
      <c r="F20" s="210">
        <f t="shared" si="0"/>
        <v>0</v>
      </c>
      <c r="H20" s="202"/>
      <c r="I20" s="210">
        <f t="shared" si="1"/>
        <v>0</v>
      </c>
      <c r="K20" s="202"/>
      <c r="L20" s="210">
        <f t="shared" si="2"/>
        <v>0</v>
      </c>
      <c r="N20" s="202"/>
      <c r="O20" s="210">
        <f t="shared" si="3"/>
        <v>0</v>
      </c>
      <c r="Q20" s="202"/>
      <c r="R20" s="210">
        <f t="shared" si="4"/>
        <v>0</v>
      </c>
      <c r="T20" s="202"/>
      <c r="U20" s="210">
        <f t="shared" si="5"/>
        <v>0</v>
      </c>
      <c r="W20" s="202"/>
      <c r="X20" s="210">
        <f t="shared" si="6"/>
        <v>0</v>
      </c>
      <c r="Z20" s="202"/>
      <c r="AA20" s="210">
        <f t="shared" si="7"/>
        <v>0</v>
      </c>
      <c r="AC20" s="202"/>
      <c r="AD20" s="210">
        <f t="shared" si="8"/>
        <v>0</v>
      </c>
      <c r="AF20" s="202"/>
      <c r="AG20" s="210">
        <f t="shared" si="9"/>
        <v>0</v>
      </c>
    </row>
    <row r="21" spans="2:33" ht="13.15" customHeight="1" x14ac:dyDescent="0.25">
      <c r="B21" s="11" t="s">
        <v>76</v>
      </c>
      <c r="E21" s="202"/>
      <c r="F21" s="210">
        <f t="shared" si="0"/>
        <v>0</v>
      </c>
      <c r="H21" s="202"/>
      <c r="I21" s="210">
        <f t="shared" si="1"/>
        <v>0</v>
      </c>
      <c r="K21" s="202"/>
      <c r="L21" s="210">
        <f t="shared" si="2"/>
        <v>0</v>
      </c>
      <c r="N21" s="202"/>
      <c r="O21" s="210">
        <f t="shared" si="3"/>
        <v>0</v>
      </c>
      <c r="Q21" s="202"/>
      <c r="R21" s="210">
        <f t="shared" si="4"/>
        <v>0</v>
      </c>
      <c r="T21" s="202"/>
      <c r="U21" s="210">
        <f t="shared" si="5"/>
        <v>0</v>
      </c>
      <c r="W21" s="202"/>
      <c r="X21" s="210">
        <f t="shared" si="6"/>
        <v>0</v>
      </c>
      <c r="Z21" s="202"/>
      <c r="AA21" s="210">
        <f t="shared" si="7"/>
        <v>0</v>
      </c>
      <c r="AC21" s="202"/>
      <c r="AD21" s="210">
        <f t="shared" si="8"/>
        <v>0</v>
      </c>
      <c r="AF21" s="202"/>
      <c r="AG21" s="210">
        <f t="shared" si="9"/>
        <v>0</v>
      </c>
    </row>
    <row r="22" spans="2:33" ht="13.15" customHeight="1" x14ac:dyDescent="0.25">
      <c r="B22" s="261" t="s">
        <v>196</v>
      </c>
      <c r="E22" s="202"/>
      <c r="F22" s="210">
        <f t="shared" si="0"/>
        <v>0</v>
      </c>
      <c r="H22" s="202"/>
      <c r="I22" s="210">
        <f t="shared" si="1"/>
        <v>0</v>
      </c>
      <c r="K22" s="202"/>
      <c r="L22" s="210">
        <f t="shared" si="2"/>
        <v>0</v>
      </c>
      <c r="N22" s="202"/>
      <c r="O22" s="210">
        <f t="shared" si="3"/>
        <v>0</v>
      </c>
      <c r="Q22" s="202"/>
      <c r="R22" s="210">
        <f t="shared" si="4"/>
        <v>0</v>
      </c>
      <c r="T22" s="202"/>
      <c r="U22" s="210">
        <f t="shared" si="5"/>
        <v>0</v>
      </c>
      <c r="W22" s="202"/>
      <c r="X22" s="210">
        <f t="shared" si="6"/>
        <v>0</v>
      </c>
      <c r="Z22" s="202"/>
      <c r="AA22" s="210">
        <f t="shared" si="7"/>
        <v>0</v>
      </c>
      <c r="AC22" s="202"/>
      <c r="AD22" s="210">
        <f t="shared" si="8"/>
        <v>0</v>
      </c>
      <c r="AF22" s="202"/>
      <c r="AG22" s="210">
        <f t="shared" si="9"/>
        <v>0</v>
      </c>
    </row>
    <row r="23" spans="2:33" ht="13.15" customHeight="1" x14ac:dyDescent="0.25">
      <c r="B23" s="11" t="s">
        <v>81</v>
      </c>
      <c r="E23" s="202"/>
      <c r="F23" s="210">
        <f t="shared" si="0"/>
        <v>0</v>
      </c>
      <c r="H23" s="202"/>
      <c r="I23" s="210">
        <f t="shared" si="1"/>
        <v>0</v>
      </c>
      <c r="K23" s="202"/>
      <c r="L23" s="210">
        <f t="shared" si="2"/>
        <v>0</v>
      </c>
      <c r="N23" s="202"/>
      <c r="O23" s="210">
        <f t="shared" si="3"/>
        <v>0</v>
      </c>
      <c r="Q23" s="202"/>
      <c r="R23" s="210">
        <f t="shared" si="4"/>
        <v>0</v>
      </c>
      <c r="T23" s="202"/>
      <c r="U23" s="210">
        <f t="shared" si="5"/>
        <v>0</v>
      </c>
      <c r="W23" s="202"/>
      <c r="X23" s="210">
        <f t="shared" si="6"/>
        <v>0</v>
      </c>
      <c r="Z23" s="202"/>
      <c r="AA23" s="210">
        <f t="shared" si="7"/>
        <v>0</v>
      </c>
      <c r="AC23" s="202"/>
      <c r="AD23" s="210">
        <f t="shared" si="8"/>
        <v>0</v>
      </c>
      <c r="AF23" s="202"/>
      <c r="AG23" s="210">
        <f t="shared" si="9"/>
        <v>0</v>
      </c>
    </row>
    <row r="24" spans="2:33" ht="13.15" customHeight="1" x14ac:dyDescent="0.25">
      <c r="B24" s="11" t="s">
        <v>197</v>
      </c>
      <c r="E24" s="202"/>
      <c r="F24" s="210">
        <f t="shared" si="0"/>
        <v>0</v>
      </c>
      <c r="H24" s="202"/>
      <c r="I24" s="210">
        <f t="shared" si="1"/>
        <v>0</v>
      </c>
      <c r="K24" s="202"/>
      <c r="L24" s="210">
        <f t="shared" si="2"/>
        <v>0</v>
      </c>
      <c r="N24" s="202"/>
      <c r="O24" s="210">
        <f t="shared" si="3"/>
        <v>0</v>
      </c>
      <c r="Q24" s="202"/>
      <c r="R24" s="210">
        <f t="shared" si="4"/>
        <v>0</v>
      </c>
      <c r="T24" s="202"/>
      <c r="U24" s="210">
        <f t="shared" si="5"/>
        <v>0</v>
      </c>
      <c r="W24" s="202"/>
      <c r="X24" s="210">
        <f t="shared" si="6"/>
        <v>0</v>
      </c>
      <c r="Z24" s="202"/>
      <c r="AA24" s="210">
        <f t="shared" si="7"/>
        <v>0</v>
      </c>
      <c r="AC24" s="202"/>
      <c r="AD24" s="210">
        <f t="shared" si="8"/>
        <v>0</v>
      </c>
      <c r="AF24" s="202"/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02"/>
      <c r="F25" s="210">
        <f t="shared" si="0"/>
        <v>0</v>
      </c>
      <c r="H25" s="202"/>
      <c r="I25" s="210">
        <f t="shared" si="1"/>
        <v>0</v>
      </c>
      <c r="K25" s="202"/>
      <c r="L25" s="210">
        <f t="shared" si="2"/>
        <v>0</v>
      </c>
      <c r="N25" s="202"/>
      <c r="O25" s="210">
        <f t="shared" si="3"/>
        <v>0</v>
      </c>
      <c r="Q25" s="202"/>
      <c r="R25" s="210">
        <f t="shared" si="4"/>
        <v>0</v>
      </c>
      <c r="T25" s="202"/>
      <c r="U25" s="210">
        <f t="shared" si="5"/>
        <v>0</v>
      </c>
      <c r="W25" s="202"/>
      <c r="X25" s="210">
        <f t="shared" si="6"/>
        <v>0</v>
      </c>
      <c r="Z25" s="202"/>
      <c r="AA25" s="210">
        <f t="shared" si="7"/>
        <v>0</v>
      </c>
      <c r="AC25" s="202"/>
      <c r="AD25" s="210">
        <f t="shared" si="8"/>
        <v>0</v>
      </c>
      <c r="AF25" s="202"/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04"/>
      <c r="F26" s="211">
        <f t="shared" si="0"/>
        <v>0</v>
      </c>
      <c r="H26" s="204"/>
      <c r="I26" s="211">
        <f t="shared" si="1"/>
        <v>0</v>
      </c>
      <c r="K26" s="204"/>
      <c r="L26" s="211">
        <f t="shared" si="2"/>
        <v>0</v>
      </c>
      <c r="N26" s="204"/>
      <c r="O26" s="211">
        <f t="shared" si="3"/>
        <v>0</v>
      </c>
      <c r="Q26" s="204"/>
      <c r="R26" s="211">
        <f t="shared" si="4"/>
        <v>0</v>
      </c>
      <c r="T26" s="204"/>
      <c r="U26" s="211">
        <f t="shared" si="5"/>
        <v>0</v>
      </c>
      <c r="W26" s="204"/>
      <c r="X26" s="211">
        <f t="shared" si="6"/>
        <v>0</v>
      </c>
      <c r="Z26" s="204"/>
      <c r="AA26" s="211">
        <f t="shared" si="7"/>
        <v>0</v>
      </c>
      <c r="AC26" s="204"/>
      <c r="AD26" s="211">
        <f t="shared" si="8"/>
        <v>0</v>
      </c>
      <c r="AF26" s="204"/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02"/>
      <c r="F30" s="210">
        <f t="shared" ref="F30:F33" si="10">IFERROR(E30/E$27,0)</f>
        <v>0</v>
      </c>
      <c r="H30" s="202"/>
      <c r="I30" s="210">
        <f t="shared" ref="I30:I33" si="11">IFERROR(H30/H$27,0)</f>
        <v>0</v>
      </c>
      <c r="K30" s="202"/>
      <c r="L30" s="210">
        <f t="shared" ref="L30:L33" si="12">IFERROR(K30/K$27,0)</f>
        <v>0</v>
      </c>
      <c r="N30" s="202"/>
      <c r="O30" s="210">
        <f t="shared" ref="O30:O33" si="13">IFERROR(N30/N$27,0)</f>
        <v>0</v>
      </c>
      <c r="Q30" s="202"/>
      <c r="R30" s="210">
        <f t="shared" ref="R30:R33" si="14">IFERROR(Q30/Q$27,0)</f>
        <v>0</v>
      </c>
      <c r="T30" s="202"/>
      <c r="U30" s="210">
        <f t="shared" ref="U30:U33" si="15">IFERROR(T30/T$27,0)</f>
        <v>0</v>
      </c>
      <c r="W30" s="202"/>
      <c r="X30" s="210">
        <f t="shared" ref="X30:X33" si="16">IFERROR(W30/W$27,0)</f>
        <v>0</v>
      </c>
      <c r="Z30" s="202"/>
      <c r="AA30" s="210">
        <f t="shared" ref="AA30:AA33" si="17">IFERROR(Z30/Z$27,0)</f>
        <v>0</v>
      </c>
      <c r="AC30" s="202"/>
      <c r="AD30" s="210">
        <f t="shared" ref="AD30:AD33" si="18">IFERROR(AC30/AC$27,0)</f>
        <v>0</v>
      </c>
      <c r="AF30" s="202"/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02"/>
      <c r="F31" s="210">
        <f t="shared" si="10"/>
        <v>0</v>
      </c>
      <c r="H31" s="202"/>
      <c r="I31" s="210">
        <f t="shared" si="11"/>
        <v>0</v>
      </c>
      <c r="K31" s="202"/>
      <c r="L31" s="210">
        <f t="shared" si="12"/>
        <v>0</v>
      </c>
      <c r="N31" s="202"/>
      <c r="O31" s="210">
        <f t="shared" si="13"/>
        <v>0</v>
      </c>
      <c r="Q31" s="202"/>
      <c r="R31" s="210">
        <f t="shared" si="14"/>
        <v>0</v>
      </c>
      <c r="T31" s="202"/>
      <c r="U31" s="210">
        <f t="shared" si="15"/>
        <v>0</v>
      </c>
      <c r="W31" s="202"/>
      <c r="X31" s="210">
        <f t="shared" si="16"/>
        <v>0</v>
      </c>
      <c r="Z31" s="202"/>
      <c r="AA31" s="210">
        <f t="shared" si="17"/>
        <v>0</v>
      </c>
      <c r="AC31" s="202"/>
      <c r="AD31" s="210">
        <f t="shared" si="18"/>
        <v>0</v>
      </c>
      <c r="AF31" s="202"/>
      <c r="AG31" s="210">
        <f t="shared" si="19"/>
        <v>0</v>
      </c>
    </row>
    <row r="32" spans="2:33" ht="13.15" customHeight="1" x14ac:dyDescent="0.25">
      <c r="B32" s="11" t="s">
        <v>203</v>
      </c>
      <c r="E32" s="204"/>
      <c r="F32" s="211">
        <f t="shared" si="10"/>
        <v>0</v>
      </c>
      <c r="H32" s="204"/>
      <c r="I32" s="211">
        <f t="shared" si="11"/>
        <v>0</v>
      </c>
      <c r="K32" s="204"/>
      <c r="L32" s="211">
        <f t="shared" si="12"/>
        <v>0</v>
      </c>
      <c r="N32" s="204"/>
      <c r="O32" s="211">
        <f t="shared" si="13"/>
        <v>0</v>
      </c>
      <c r="Q32" s="204"/>
      <c r="R32" s="211">
        <f t="shared" si="14"/>
        <v>0</v>
      </c>
      <c r="T32" s="204"/>
      <c r="U32" s="211">
        <f t="shared" si="15"/>
        <v>0</v>
      </c>
      <c r="W32" s="204"/>
      <c r="X32" s="211">
        <f t="shared" si="16"/>
        <v>0</v>
      </c>
      <c r="Z32" s="204"/>
      <c r="AA32" s="211">
        <f t="shared" si="17"/>
        <v>0</v>
      </c>
      <c r="AC32" s="204"/>
      <c r="AD32" s="211">
        <f t="shared" si="18"/>
        <v>0</v>
      </c>
      <c r="AF32" s="204"/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02"/>
      <c r="F36" s="210">
        <f t="shared" ref="F36:F39" si="20">IFERROR(E36/E$27,0)</f>
        <v>0</v>
      </c>
      <c r="H36" s="202"/>
      <c r="I36" s="210">
        <f t="shared" ref="I36:I39" si="21">IFERROR(H36/H$27,0)</f>
        <v>0</v>
      </c>
      <c r="K36" s="202"/>
      <c r="L36" s="210">
        <f t="shared" ref="L36:L39" si="22">IFERROR(K36/K$27,0)</f>
        <v>0</v>
      </c>
      <c r="N36" s="202"/>
      <c r="O36" s="210">
        <f t="shared" ref="O36:O39" si="23">IFERROR(N36/N$27,0)</f>
        <v>0</v>
      </c>
      <c r="Q36" s="202"/>
      <c r="R36" s="210">
        <f t="shared" ref="R36:R39" si="24">IFERROR(Q36/Q$27,0)</f>
        <v>0</v>
      </c>
      <c r="T36" s="202"/>
      <c r="U36" s="210">
        <f t="shared" ref="U36:U39" si="25">IFERROR(T36/T$27,0)</f>
        <v>0</v>
      </c>
      <c r="W36" s="202"/>
      <c r="X36" s="210">
        <f t="shared" ref="X36:X39" si="26">IFERROR(W36/W$27,0)</f>
        <v>0</v>
      </c>
      <c r="Z36" s="202"/>
      <c r="AA36" s="210">
        <f t="shared" ref="AA36:AA39" si="27">IFERROR(Z36/Z$27,0)</f>
        <v>0</v>
      </c>
      <c r="AC36" s="202"/>
      <c r="AD36" s="210">
        <f t="shared" ref="AD36:AD39" si="28">IFERROR(AC36/AC$27,0)</f>
        <v>0</v>
      </c>
      <c r="AF36" s="202"/>
      <c r="AG36" s="210">
        <f t="shared" ref="AG36:AG39" si="29">IFERROR(AF36/AF$27,0)</f>
        <v>0</v>
      </c>
    </row>
    <row r="37" spans="2:33" ht="13.15" customHeight="1" x14ac:dyDescent="0.25">
      <c r="B37" s="11" t="s">
        <v>207</v>
      </c>
      <c r="E37" s="202"/>
      <c r="F37" s="210">
        <f t="shared" si="20"/>
        <v>0</v>
      </c>
      <c r="H37" s="202"/>
      <c r="I37" s="210">
        <f t="shared" si="21"/>
        <v>0</v>
      </c>
      <c r="K37" s="202"/>
      <c r="L37" s="210">
        <f t="shared" si="22"/>
        <v>0</v>
      </c>
      <c r="N37" s="202"/>
      <c r="O37" s="210">
        <f t="shared" si="23"/>
        <v>0</v>
      </c>
      <c r="Q37" s="202"/>
      <c r="R37" s="210">
        <f t="shared" si="24"/>
        <v>0</v>
      </c>
      <c r="T37" s="202"/>
      <c r="U37" s="210">
        <f t="shared" si="25"/>
        <v>0</v>
      </c>
      <c r="W37" s="202"/>
      <c r="X37" s="210">
        <f t="shared" si="26"/>
        <v>0</v>
      </c>
      <c r="Z37" s="202"/>
      <c r="AA37" s="210">
        <f t="shared" si="27"/>
        <v>0</v>
      </c>
      <c r="AC37" s="202"/>
      <c r="AD37" s="210">
        <f t="shared" si="28"/>
        <v>0</v>
      </c>
      <c r="AF37" s="202"/>
      <c r="AG37" s="210">
        <f t="shared" si="29"/>
        <v>0</v>
      </c>
    </row>
    <row r="38" spans="2:33" ht="13.15" customHeight="1" x14ac:dyDescent="0.25">
      <c r="B38" s="11" t="s">
        <v>208</v>
      </c>
      <c r="E38" s="204"/>
      <c r="F38" s="211">
        <f t="shared" si="20"/>
        <v>0</v>
      </c>
      <c r="H38" s="204"/>
      <c r="I38" s="211">
        <f t="shared" si="21"/>
        <v>0</v>
      </c>
      <c r="K38" s="204"/>
      <c r="L38" s="211">
        <f t="shared" si="22"/>
        <v>0</v>
      </c>
      <c r="N38" s="204"/>
      <c r="O38" s="211">
        <f t="shared" si="23"/>
        <v>0</v>
      </c>
      <c r="Q38" s="204"/>
      <c r="R38" s="211">
        <f t="shared" si="24"/>
        <v>0</v>
      </c>
      <c r="T38" s="204"/>
      <c r="U38" s="211">
        <f t="shared" si="25"/>
        <v>0</v>
      </c>
      <c r="W38" s="204"/>
      <c r="X38" s="211">
        <f t="shared" si="26"/>
        <v>0</v>
      </c>
      <c r="Z38" s="204"/>
      <c r="AA38" s="211">
        <f t="shared" si="27"/>
        <v>0</v>
      </c>
      <c r="AC38" s="204"/>
      <c r="AD38" s="211">
        <f t="shared" si="28"/>
        <v>0</v>
      </c>
      <c r="AF38" s="204"/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si="21"/>
        <v>0</v>
      </c>
      <c r="K39" s="212">
        <f>SUM(K36:K38)</f>
        <v>0</v>
      </c>
      <c r="L39" s="213">
        <f t="shared" si="22"/>
        <v>0</v>
      </c>
      <c r="N39" s="212">
        <f>SUM(N36:N38)</f>
        <v>0</v>
      </c>
      <c r="O39" s="213">
        <f t="shared" si="23"/>
        <v>0</v>
      </c>
      <c r="Q39" s="212">
        <f>SUM(Q36:Q38)</f>
        <v>0</v>
      </c>
      <c r="R39" s="213">
        <f t="shared" si="24"/>
        <v>0</v>
      </c>
      <c r="T39" s="212">
        <f>SUM(T36:T38)</f>
        <v>0</v>
      </c>
      <c r="U39" s="213">
        <f t="shared" si="25"/>
        <v>0</v>
      </c>
      <c r="W39" s="212">
        <f>SUM(W36:W38)</f>
        <v>0</v>
      </c>
      <c r="X39" s="213">
        <f t="shared" si="26"/>
        <v>0</v>
      </c>
      <c r="Z39" s="212">
        <f>SUM(Z36:Z38)</f>
        <v>0</v>
      </c>
      <c r="AA39" s="213">
        <f t="shared" si="27"/>
        <v>0</v>
      </c>
      <c r="AC39" s="212">
        <f>SUM(AC36:AC38)</f>
        <v>0</v>
      </c>
      <c r="AD39" s="213">
        <f t="shared" si="28"/>
        <v>0</v>
      </c>
      <c r="AF39" s="212">
        <f>SUM(AF36:AF38)</f>
        <v>0</v>
      </c>
      <c r="AG39" s="213">
        <f t="shared" si="29"/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02"/>
      <c r="F42" s="210">
        <f t="shared" ref="F42:F54" si="30">IFERROR(E42/E$27,0)</f>
        <v>0</v>
      </c>
      <c r="H42" s="202"/>
      <c r="I42" s="210">
        <f t="shared" ref="I42:I54" si="31">IFERROR(H42/H$27,0)</f>
        <v>0</v>
      </c>
      <c r="K42" s="202"/>
      <c r="L42" s="210">
        <f t="shared" ref="L42:L54" si="32">IFERROR(K42/K$27,0)</f>
        <v>0</v>
      </c>
      <c r="N42" s="202"/>
      <c r="O42" s="210">
        <f t="shared" ref="O42:O54" si="33">IFERROR(N42/N$27,0)</f>
        <v>0</v>
      </c>
      <c r="Q42" s="202"/>
      <c r="R42" s="210">
        <f t="shared" ref="R42:R54" si="34">IFERROR(Q42/Q$27,0)</f>
        <v>0</v>
      </c>
      <c r="T42" s="202"/>
      <c r="U42" s="210">
        <f t="shared" ref="U42:U54" si="35">IFERROR(T42/T$27,0)</f>
        <v>0</v>
      </c>
      <c r="W42" s="202"/>
      <c r="X42" s="210">
        <f t="shared" ref="X42:X54" si="36">IFERROR(W42/W$27,0)</f>
        <v>0</v>
      </c>
      <c r="Z42" s="202"/>
      <c r="AA42" s="210">
        <f t="shared" ref="AA42:AA54" si="37">IFERROR(Z42/Z$27,0)</f>
        <v>0</v>
      </c>
      <c r="AC42" s="202"/>
      <c r="AD42" s="210">
        <f t="shared" ref="AD42:AD54" si="38">IFERROR(AC42/AC$27,0)</f>
        <v>0</v>
      </c>
      <c r="AF42" s="202"/>
      <c r="AG42" s="210">
        <f t="shared" ref="AG42:AG54" si="39">IFERROR(AF42/AF$27,0)</f>
        <v>0</v>
      </c>
    </row>
    <row r="43" spans="2:33" ht="13.15" customHeight="1" x14ac:dyDescent="0.25">
      <c r="B43" s="11" t="s">
        <v>212</v>
      </c>
      <c r="E43" s="202"/>
      <c r="F43" s="210">
        <f t="shared" si="30"/>
        <v>0</v>
      </c>
      <c r="H43" s="202"/>
      <c r="I43" s="210">
        <f t="shared" si="31"/>
        <v>0</v>
      </c>
      <c r="K43" s="202"/>
      <c r="L43" s="210">
        <f t="shared" si="32"/>
        <v>0</v>
      </c>
      <c r="N43" s="202"/>
      <c r="O43" s="210">
        <f t="shared" si="33"/>
        <v>0</v>
      </c>
      <c r="Q43" s="202"/>
      <c r="R43" s="210">
        <f t="shared" si="34"/>
        <v>0</v>
      </c>
      <c r="T43" s="202"/>
      <c r="U43" s="210">
        <f t="shared" si="35"/>
        <v>0</v>
      </c>
      <c r="W43" s="202"/>
      <c r="X43" s="210">
        <f t="shared" si="36"/>
        <v>0</v>
      </c>
      <c r="Z43" s="202"/>
      <c r="AA43" s="210">
        <f t="shared" si="37"/>
        <v>0</v>
      </c>
      <c r="AC43" s="202"/>
      <c r="AD43" s="210">
        <f t="shared" si="38"/>
        <v>0</v>
      </c>
      <c r="AF43" s="202"/>
      <c r="AG43" s="210">
        <f t="shared" si="39"/>
        <v>0</v>
      </c>
    </row>
    <row r="44" spans="2:33" ht="13.15" customHeight="1" x14ac:dyDescent="0.25">
      <c r="B44" s="11" t="s">
        <v>213</v>
      </c>
      <c r="E44" s="202"/>
      <c r="F44" s="210">
        <f t="shared" si="30"/>
        <v>0</v>
      </c>
      <c r="H44" s="202"/>
      <c r="I44" s="210">
        <f t="shared" si="31"/>
        <v>0</v>
      </c>
      <c r="K44" s="202"/>
      <c r="L44" s="210">
        <f t="shared" si="32"/>
        <v>0</v>
      </c>
      <c r="N44" s="202"/>
      <c r="O44" s="210">
        <f t="shared" si="33"/>
        <v>0</v>
      </c>
      <c r="Q44" s="202"/>
      <c r="R44" s="210">
        <f t="shared" si="34"/>
        <v>0</v>
      </c>
      <c r="T44" s="202"/>
      <c r="U44" s="210">
        <f t="shared" si="35"/>
        <v>0</v>
      </c>
      <c r="W44" s="202"/>
      <c r="X44" s="210">
        <f t="shared" si="36"/>
        <v>0</v>
      </c>
      <c r="Z44" s="202"/>
      <c r="AA44" s="210">
        <f t="shared" si="37"/>
        <v>0</v>
      </c>
      <c r="AC44" s="202"/>
      <c r="AD44" s="210">
        <f t="shared" si="38"/>
        <v>0</v>
      </c>
      <c r="AF44" s="202"/>
      <c r="AG44" s="210">
        <f t="shared" si="39"/>
        <v>0</v>
      </c>
    </row>
    <row r="45" spans="2:33" ht="13.15" customHeight="1" x14ac:dyDescent="0.25">
      <c r="B45" s="11" t="s">
        <v>214</v>
      </c>
      <c r="E45" s="202"/>
      <c r="F45" s="210">
        <f t="shared" si="30"/>
        <v>0</v>
      </c>
      <c r="H45" s="202"/>
      <c r="I45" s="210">
        <f t="shared" si="31"/>
        <v>0</v>
      </c>
      <c r="K45" s="202"/>
      <c r="L45" s="210">
        <f t="shared" si="32"/>
        <v>0</v>
      </c>
      <c r="N45" s="202"/>
      <c r="O45" s="210">
        <f t="shared" si="33"/>
        <v>0</v>
      </c>
      <c r="Q45" s="202"/>
      <c r="R45" s="210">
        <f t="shared" si="34"/>
        <v>0</v>
      </c>
      <c r="T45" s="202"/>
      <c r="U45" s="210">
        <f t="shared" si="35"/>
        <v>0</v>
      </c>
      <c r="W45" s="202"/>
      <c r="X45" s="210">
        <f t="shared" si="36"/>
        <v>0</v>
      </c>
      <c r="Z45" s="202"/>
      <c r="AA45" s="210">
        <f t="shared" si="37"/>
        <v>0</v>
      </c>
      <c r="AC45" s="202"/>
      <c r="AD45" s="210">
        <f t="shared" si="38"/>
        <v>0</v>
      </c>
      <c r="AF45" s="202"/>
      <c r="AG45" s="210">
        <f t="shared" si="39"/>
        <v>0</v>
      </c>
    </row>
    <row r="46" spans="2:33" ht="13.15" customHeight="1" x14ac:dyDescent="0.25">
      <c r="B46" s="11" t="s">
        <v>215</v>
      </c>
      <c r="E46" s="202"/>
      <c r="F46" s="210">
        <f t="shared" si="30"/>
        <v>0</v>
      </c>
      <c r="H46" s="202"/>
      <c r="I46" s="210">
        <f t="shared" si="31"/>
        <v>0</v>
      </c>
      <c r="K46" s="202"/>
      <c r="L46" s="210">
        <f t="shared" si="32"/>
        <v>0</v>
      </c>
      <c r="N46" s="202"/>
      <c r="O46" s="210">
        <f t="shared" si="33"/>
        <v>0</v>
      </c>
      <c r="Q46" s="202"/>
      <c r="R46" s="210">
        <f t="shared" si="34"/>
        <v>0</v>
      </c>
      <c r="T46" s="202"/>
      <c r="U46" s="210">
        <f t="shared" si="35"/>
        <v>0</v>
      </c>
      <c r="W46" s="202"/>
      <c r="X46" s="210">
        <f t="shared" si="36"/>
        <v>0</v>
      </c>
      <c r="Z46" s="202"/>
      <c r="AA46" s="210">
        <f t="shared" si="37"/>
        <v>0</v>
      </c>
      <c r="AC46" s="202"/>
      <c r="AD46" s="210">
        <f t="shared" si="38"/>
        <v>0</v>
      </c>
      <c r="AF46" s="202"/>
      <c r="AG46" s="210">
        <f t="shared" si="39"/>
        <v>0</v>
      </c>
    </row>
    <row r="47" spans="2:33" ht="13.15" customHeight="1" x14ac:dyDescent="0.25">
      <c r="B47" s="11" t="s">
        <v>216</v>
      </c>
      <c r="E47" s="202"/>
      <c r="F47" s="210">
        <f t="shared" si="30"/>
        <v>0</v>
      </c>
      <c r="H47" s="202"/>
      <c r="I47" s="210">
        <f t="shared" si="31"/>
        <v>0</v>
      </c>
      <c r="K47" s="202"/>
      <c r="L47" s="210">
        <f t="shared" si="32"/>
        <v>0</v>
      </c>
      <c r="N47" s="202"/>
      <c r="O47" s="210">
        <f t="shared" si="33"/>
        <v>0</v>
      </c>
      <c r="Q47" s="202"/>
      <c r="R47" s="210">
        <f t="shared" si="34"/>
        <v>0</v>
      </c>
      <c r="T47" s="202"/>
      <c r="U47" s="210">
        <f t="shared" si="35"/>
        <v>0</v>
      </c>
      <c r="W47" s="202"/>
      <c r="X47" s="210">
        <f t="shared" si="36"/>
        <v>0</v>
      </c>
      <c r="Z47" s="202"/>
      <c r="AA47" s="210">
        <f t="shared" si="37"/>
        <v>0</v>
      </c>
      <c r="AC47" s="202"/>
      <c r="AD47" s="210">
        <f t="shared" si="38"/>
        <v>0</v>
      </c>
      <c r="AF47" s="202"/>
      <c r="AG47" s="210">
        <f t="shared" si="39"/>
        <v>0</v>
      </c>
    </row>
    <row r="48" spans="2:33" ht="13.15" customHeight="1" x14ac:dyDescent="0.25">
      <c r="B48" s="11" t="s">
        <v>217</v>
      </c>
      <c r="E48" s="202"/>
      <c r="F48" s="210">
        <f t="shared" si="30"/>
        <v>0</v>
      </c>
      <c r="H48" s="202"/>
      <c r="I48" s="210">
        <f t="shared" si="31"/>
        <v>0</v>
      </c>
      <c r="K48" s="202"/>
      <c r="L48" s="210">
        <f t="shared" si="32"/>
        <v>0</v>
      </c>
      <c r="N48" s="202"/>
      <c r="O48" s="210">
        <f t="shared" si="33"/>
        <v>0</v>
      </c>
      <c r="Q48" s="202"/>
      <c r="R48" s="210">
        <f t="shared" si="34"/>
        <v>0</v>
      </c>
      <c r="T48" s="202"/>
      <c r="U48" s="210">
        <f t="shared" si="35"/>
        <v>0</v>
      </c>
      <c r="W48" s="202"/>
      <c r="X48" s="210">
        <f t="shared" si="36"/>
        <v>0</v>
      </c>
      <c r="Z48" s="202"/>
      <c r="AA48" s="210">
        <f t="shared" si="37"/>
        <v>0</v>
      </c>
      <c r="AC48" s="202"/>
      <c r="AD48" s="210">
        <f t="shared" si="38"/>
        <v>0</v>
      </c>
      <c r="AF48" s="202"/>
      <c r="AG48" s="210">
        <f t="shared" si="39"/>
        <v>0</v>
      </c>
    </row>
    <row r="49" spans="2:33" ht="13.15" customHeight="1" x14ac:dyDescent="0.25">
      <c r="B49" s="11" t="s">
        <v>218</v>
      </c>
      <c r="E49" s="202"/>
      <c r="F49" s="210">
        <f t="shared" si="30"/>
        <v>0</v>
      </c>
      <c r="H49" s="202"/>
      <c r="I49" s="210">
        <f t="shared" si="31"/>
        <v>0</v>
      </c>
      <c r="K49" s="202"/>
      <c r="L49" s="210">
        <f t="shared" si="32"/>
        <v>0</v>
      </c>
      <c r="N49" s="202"/>
      <c r="O49" s="210">
        <f t="shared" si="33"/>
        <v>0</v>
      </c>
      <c r="Q49" s="202"/>
      <c r="R49" s="210">
        <f t="shared" si="34"/>
        <v>0</v>
      </c>
      <c r="T49" s="202"/>
      <c r="U49" s="210">
        <f t="shared" si="35"/>
        <v>0</v>
      </c>
      <c r="W49" s="202"/>
      <c r="X49" s="210">
        <f t="shared" si="36"/>
        <v>0</v>
      </c>
      <c r="Z49" s="202"/>
      <c r="AA49" s="210">
        <f t="shared" si="37"/>
        <v>0</v>
      </c>
      <c r="AC49" s="202"/>
      <c r="AD49" s="210">
        <f t="shared" si="38"/>
        <v>0</v>
      </c>
      <c r="AF49" s="202"/>
      <c r="AG49" s="210">
        <f t="shared" si="39"/>
        <v>0</v>
      </c>
    </row>
    <row r="50" spans="2:33" x14ac:dyDescent="0.25">
      <c r="B50" s="11" t="s">
        <v>219</v>
      </c>
      <c r="E50" s="202"/>
      <c r="F50" s="210">
        <f t="shared" si="30"/>
        <v>0</v>
      </c>
      <c r="H50" s="202"/>
      <c r="I50" s="210">
        <f t="shared" si="31"/>
        <v>0</v>
      </c>
      <c r="K50" s="202"/>
      <c r="L50" s="210">
        <f t="shared" si="32"/>
        <v>0</v>
      </c>
      <c r="N50" s="202"/>
      <c r="O50" s="210">
        <f t="shared" si="33"/>
        <v>0</v>
      </c>
      <c r="Q50" s="202"/>
      <c r="R50" s="210">
        <f t="shared" si="34"/>
        <v>0</v>
      </c>
      <c r="T50" s="202"/>
      <c r="U50" s="210">
        <f t="shared" si="35"/>
        <v>0</v>
      </c>
      <c r="W50" s="202"/>
      <c r="X50" s="210">
        <f t="shared" si="36"/>
        <v>0</v>
      </c>
      <c r="Z50" s="202"/>
      <c r="AA50" s="210">
        <f t="shared" si="37"/>
        <v>0</v>
      </c>
      <c r="AC50" s="202"/>
      <c r="AD50" s="210">
        <f t="shared" si="38"/>
        <v>0</v>
      </c>
      <c r="AF50" s="202"/>
      <c r="AG50" s="210">
        <f t="shared" si="39"/>
        <v>0</v>
      </c>
    </row>
    <row r="51" spans="2:33" ht="13.15" customHeight="1" x14ac:dyDescent="0.25">
      <c r="B51" s="11" t="s">
        <v>220</v>
      </c>
      <c r="E51" s="202"/>
      <c r="F51" s="210">
        <f t="shared" si="30"/>
        <v>0</v>
      </c>
      <c r="H51" s="202"/>
      <c r="I51" s="210">
        <f t="shared" si="31"/>
        <v>0</v>
      </c>
      <c r="K51" s="202"/>
      <c r="L51" s="210">
        <f t="shared" si="32"/>
        <v>0</v>
      </c>
      <c r="N51" s="202"/>
      <c r="O51" s="210">
        <f t="shared" si="33"/>
        <v>0</v>
      </c>
      <c r="Q51" s="202"/>
      <c r="R51" s="210">
        <f t="shared" si="34"/>
        <v>0</v>
      </c>
      <c r="T51" s="202"/>
      <c r="U51" s="210">
        <f t="shared" si="35"/>
        <v>0</v>
      </c>
      <c r="W51" s="202"/>
      <c r="X51" s="210">
        <f t="shared" si="36"/>
        <v>0</v>
      </c>
      <c r="Z51" s="202"/>
      <c r="AA51" s="210">
        <f t="shared" si="37"/>
        <v>0</v>
      </c>
      <c r="AC51" s="202"/>
      <c r="AD51" s="210">
        <f t="shared" si="38"/>
        <v>0</v>
      </c>
      <c r="AF51" s="202"/>
      <c r="AG51" s="210">
        <f t="shared" si="39"/>
        <v>0</v>
      </c>
    </row>
    <row r="52" spans="2:33" ht="13.15" customHeight="1" x14ac:dyDescent="0.25">
      <c r="B52" s="11" t="s">
        <v>221</v>
      </c>
      <c r="E52" s="202"/>
      <c r="F52" s="210">
        <f t="shared" si="30"/>
        <v>0</v>
      </c>
      <c r="H52" s="202"/>
      <c r="I52" s="210">
        <f t="shared" si="31"/>
        <v>0</v>
      </c>
      <c r="K52" s="202"/>
      <c r="L52" s="210">
        <f t="shared" si="32"/>
        <v>0</v>
      </c>
      <c r="N52" s="202"/>
      <c r="O52" s="210">
        <f t="shared" si="33"/>
        <v>0</v>
      </c>
      <c r="Q52" s="202"/>
      <c r="R52" s="210">
        <f t="shared" si="34"/>
        <v>0</v>
      </c>
      <c r="T52" s="202"/>
      <c r="U52" s="210">
        <f t="shared" si="35"/>
        <v>0</v>
      </c>
      <c r="W52" s="202"/>
      <c r="X52" s="210">
        <f t="shared" si="36"/>
        <v>0</v>
      </c>
      <c r="Z52" s="202"/>
      <c r="AA52" s="210">
        <f t="shared" si="37"/>
        <v>0</v>
      </c>
      <c r="AC52" s="202"/>
      <c r="AD52" s="210">
        <f t="shared" si="38"/>
        <v>0</v>
      </c>
      <c r="AF52" s="202"/>
      <c r="AG52" s="210">
        <f t="shared" si="39"/>
        <v>0</v>
      </c>
    </row>
    <row r="53" spans="2:33" ht="13.15" customHeight="1" x14ac:dyDescent="0.25">
      <c r="B53" s="11" t="s">
        <v>222</v>
      </c>
      <c r="E53" s="204"/>
      <c r="F53" s="211">
        <f t="shared" si="30"/>
        <v>0</v>
      </c>
      <c r="H53" s="204"/>
      <c r="I53" s="211">
        <f t="shared" si="31"/>
        <v>0</v>
      </c>
      <c r="K53" s="204"/>
      <c r="L53" s="211">
        <f t="shared" si="32"/>
        <v>0</v>
      </c>
      <c r="N53" s="204"/>
      <c r="O53" s="211">
        <f t="shared" si="33"/>
        <v>0</v>
      </c>
      <c r="Q53" s="204"/>
      <c r="R53" s="211">
        <f t="shared" si="34"/>
        <v>0</v>
      </c>
      <c r="T53" s="204"/>
      <c r="U53" s="211">
        <f t="shared" si="35"/>
        <v>0</v>
      </c>
      <c r="W53" s="204"/>
      <c r="X53" s="211">
        <f t="shared" si="36"/>
        <v>0</v>
      </c>
      <c r="Z53" s="204"/>
      <c r="AA53" s="211">
        <f t="shared" si="37"/>
        <v>0</v>
      </c>
      <c r="AC53" s="204"/>
      <c r="AD53" s="211">
        <f t="shared" si="38"/>
        <v>0</v>
      </c>
      <c r="AF53" s="204"/>
      <c r="AG53" s="211">
        <f t="shared" si="39"/>
        <v>0</v>
      </c>
    </row>
    <row r="54" spans="2:33" ht="13.15" customHeight="1" x14ac:dyDescent="0.25">
      <c r="B54" s="53" t="s">
        <v>223</v>
      </c>
      <c r="C54" s="53"/>
      <c r="D54" s="53"/>
      <c r="E54" s="212">
        <f>SUM(E42:E53)</f>
        <v>0</v>
      </c>
      <c r="F54" s="213">
        <f t="shared" si="30"/>
        <v>0</v>
      </c>
      <c r="H54" s="212">
        <f>SUM(H42:H53)</f>
        <v>0</v>
      </c>
      <c r="I54" s="213">
        <f t="shared" si="31"/>
        <v>0</v>
      </c>
      <c r="K54" s="212">
        <f>SUM(K42:K53)</f>
        <v>0</v>
      </c>
      <c r="L54" s="213">
        <f t="shared" si="32"/>
        <v>0</v>
      </c>
      <c r="N54" s="212">
        <f>SUM(N42:N53)</f>
        <v>0</v>
      </c>
      <c r="O54" s="213">
        <f t="shared" si="33"/>
        <v>0</v>
      </c>
      <c r="Q54" s="212">
        <f>SUM(Q42:Q53)</f>
        <v>0</v>
      </c>
      <c r="R54" s="213">
        <f t="shared" si="34"/>
        <v>0</v>
      </c>
      <c r="T54" s="212">
        <f>SUM(T42:T53)</f>
        <v>0</v>
      </c>
      <c r="U54" s="213">
        <f t="shared" si="35"/>
        <v>0</v>
      </c>
      <c r="W54" s="212">
        <f>SUM(W42:W53)</f>
        <v>0</v>
      </c>
      <c r="X54" s="213">
        <f t="shared" si="36"/>
        <v>0</v>
      </c>
      <c r="Z54" s="212">
        <f>SUM(Z42:Z53)</f>
        <v>0</v>
      </c>
      <c r="AA54" s="213">
        <f t="shared" si="37"/>
        <v>0</v>
      </c>
      <c r="AC54" s="212">
        <f>SUM(AC42:AC53)</f>
        <v>0</v>
      </c>
      <c r="AD54" s="213">
        <f t="shared" si="38"/>
        <v>0</v>
      </c>
      <c r="AF54" s="212">
        <f>SUM(AF42:AF53)</f>
        <v>0</v>
      </c>
      <c r="AG54" s="213">
        <f t="shared" si="39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02"/>
      <c r="F57" s="210">
        <f t="shared" ref="F57:F63" si="40">IFERROR(E57/E$27,0)</f>
        <v>0</v>
      </c>
      <c r="H57" s="202"/>
      <c r="I57" s="210">
        <f t="shared" ref="I57:I61" si="41">IFERROR(H57/H$27,0)</f>
        <v>0</v>
      </c>
      <c r="K57" s="202"/>
      <c r="L57" s="210">
        <f t="shared" ref="L57:L61" si="42">IFERROR(K57/K$27,0)</f>
        <v>0</v>
      </c>
      <c r="N57" s="202"/>
      <c r="O57" s="210">
        <f t="shared" ref="O57:O61" si="43">IFERROR(N57/N$27,0)</f>
        <v>0</v>
      </c>
      <c r="Q57" s="202"/>
      <c r="R57" s="210">
        <f t="shared" ref="R57:R61" si="44">IFERROR(Q57/Q$27,0)</f>
        <v>0</v>
      </c>
      <c r="T57" s="202"/>
      <c r="U57" s="210">
        <f t="shared" ref="U57:U61" si="45">IFERROR(T57/T$27,0)</f>
        <v>0</v>
      </c>
      <c r="W57" s="202"/>
      <c r="X57" s="210">
        <f t="shared" ref="X57:X61" si="46">IFERROR(W57/W$27,0)</f>
        <v>0</v>
      </c>
      <c r="Z57" s="202"/>
      <c r="AA57" s="210">
        <f t="shared" ref="AA57:AA61" si="47">IFERROR(Z57/Z$27,0)</f>
        <v>0</v>
      </c>
      <c r="AC57" s="202"/>
      <c r="AD57" s="210">
        <f t="shared" ref="AD57:AD61" si="48">IFERROR(AC57/AC$27,0)</f>
        <v>0</v>
      </c>
      <c r="AF57" s="202"/>
      <c r="AG57" s="210">
        <f t="shared" ref="AG57:AG61" si="49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02"/>
      <c r="F58" s="210">
        <f t="shared" si="40"/>
        <v>0</v>
      </c>
      <c r="H58" s="202"/>
      <c r="I58" s="210">
        <f t="shared" si="41"/>
        <v>0</v>
      </c>
      <c r="K58" s="202"/>
      <c r="L58" s="210">
        <f t="shared" si="42"/>
        <v>0</v>
      </c>
      <c r="N58" s="202"/>
      <c r="O58" s="210">
        <f t="shared" si="43"/>
        <v>0</v>
      </c>
      <c r="Q58" s="202"/>
      <c r="R58" s="210">
        <f t="shared" si="44"/>
        <v>0</v>
      </c>
      <c r="T58" s="202"/>
      <c r="U58" s="210">
        <f t="shared" si="45"/>
        <v>0</v>
      </c>
      <c r="W58" s="202"/>
      <c r="X58" s="210">
        <f t="shared" si="46"/>
        <v>0</v>
      </c>
      <c r="Z58" s="202"/>
      <c r="AA58" s="210">
        <f t="shared" si="47"/>
        <v>0</v>
      </c>
      <c r="AC58" s="202"/>
      <c r="AD58" s="210">
        <f t="shared" si="48"/>
        <v>0</v>
      </c>
      <c r="AF58" s="202"/>
      <c r="AG58" s="210">
        <f t="shared" si="49"/>
        <v>0</v>
      </c>
    </row>
    <row r="59" spans="2:33" ht="13.15" customHeight="1" x14ac:dyDescent="0.25">
      <c r="B59" s="11" t="s">
        <v>227</v>
      </c>
      <c r="C59" s="53"/>
      <c r="D59" s="53"/>
      <c r="E59" s="202"/>
      <c r="F59" s="210">
        <f t="shared" si="40"/>
        <v>0</v>
      </c>
      <c r="H59" s="202"/>
      <c r="I59" s="210">
        <f t="shared" si="41"/>
        <v>0</v>
      </c>
      <c r="K59" s="202"/>
      <c r="L59" s="210">
        <f t="shared" si="42"/>
        <v>0</v>
      </c>
      <c r="N59" s="202"/>
      <c r="O59" s="210">
        <f t="shared" si="43"/>
        <v>0</v>
      </c>
      <c r="Q59" s="202"/>
      <c r="R59" s="210">
        <f t="shared" si="44"/>
        <v>0</v>
      </c>
      <c r="T59" s="202"/>
      <c r="U59" s="210">
        <f t="shared" si="45"/>
        <v>0</v>
      </c>
      <c r="W59" s="202"/>
      <c r="X59" s="210">
        <f t="shared" si="46"/>
        <v>0</v>
      </c>
      <c r="Z59" s="202"/>
      <c r="AA59" s="210">
        <f t="shared" si="47"/>
        <v>0</v>
      </c>
      <c r="AC59" s="202"/>
      <c r="AD59" s="210">
        <f t="shared" si="48"/>
        <v>0</v>
      </c>
      <c r="AF59" s="202"/>
      <c r="AG59" s="210">
        <f t="shared" si="49"/>
        <v>0</v>
      </c>
    </row>
    <row r="60" spans="2:33" ht="13.15" customHeight="1" x14ac:dyDescent="0.25">
      <c r="B60" s="11" t="s">
        <v>228</v>
      </c>
      <c r="C60" s="53"/>
      <c r="D60" s="53"/>
      <c r="E60" s="204"/>
      <c r="F60" s="211">
        <f t="shared" si="40"/>
        <v>0</v>
      </c>
      <c r="H60" s="204"/>
      <c r="I60" s="211">
        <f t="shared" si="41"/>
        <v>0</v>
      </c>
      <c r="K60" s="204"/>
      <c r="L60" s="211">
        <f t="shared" si="42"/>
        <v>0</v>
      </c>
      <c r="N60" s="204"/>
      <c r="O60" s="211">
        <f t="shared" si="43"/>
        <v>0</v>
      </c>
      <c r="Q60" s="204"/>
      <c r="R60" s="211">
        <f t="shared" si="44"/>
        <v>0</v>
      </c>
      <c r="T60" s="204"/>
      <c r="U60" s="211">
        <f t="shared" si="45"/>
        <v>0</v>
      </c>
      <c r="W60" s="204"/>
      <c r="X60" s="211">
        <f t="shared" si="46"/>
        <v>0</v>
      </c>
      <c r="Z60" s="204"/>
      <c r="AA60" s="211">
        <f t="shared" si="47"/>
        <v>0</v>
      </c>
      <c r="AC60" s="204"/>
      <c r="AD60" s="211">
        <f t="shared" si="48"/>
        <v>0</v>
      </c>
      <c r="AF60" s="204"/>
      <c r="AG60" s="211">
        <f t="shared" si="49"/>
        <v>0</v>
      </c>
    </row>
    <row r="61" spans="2:33" x14ac:dyDescent="0.25">
      <c r="B61" s="53" t="s">
        <v>229</v>
      </c>
      <c r="E61" s="212">
        <f>SUM(E57:E60)</f>
        <v>0</v>
      </c>
      <c r="F61" s="213">
        <f t="shared" si="40"/>
        <v>0</v>
      </c>
      <c r="H61" s="212">
        <f>SUM(H57:H60)</f>
        <v>0</v>
      </c>
      <c r="I61" s="213">
        <f t="shared" si="41"/>
        <v>0</v>
      </c>
      <c r="K61" s="212">
        <f>SUM(K57:K60)</f>
        <v>0</v>
      </c>
      <c r="L61" s="213">
        <f t="shared" si="42"/>
        <v>0</v>
      </c>
      <c r="N61" s="212">
        <f>SUM(N57:N60)</f>
        <v>0</v>
      </c>
      <c r="O61" s="213">
        <f t="shared" si="43"/>
        <v>0</v>
      </c>
      <c r="Q61" s="212">
        <f>SUM(Q57:Q60)</f>
        <v>0</v>
      </c>
      <c r="R61" s="213">
        <f t="shared" si="44"/>
        <v>0</v>
      </c>
      <c r="T61" s="212">
        <f>SUM(T57:T60)</f>
        <v>0</v>
      </c>
      <c r="U61" s="213">
        <f t="shared" si="45"/>
        <v>0</v>
      </c>
      <c r="W61" s="212">
        <f>SUM(W57:W60)</f>
        <v>0</v>
      </c>
      <c r="X61" s="213">
        <f t="shared" si="46"/>
        <v>0</v>
      </c>
      <c r="Z61" s="212">
        <f>SUM(Z57:Z60)</f>
        <v>0</v>
      </c>
      <c r="AA61" s="213">
        <f t="shared" si="47"/>
        <v>0</v>
      </c>
      <c r="AC61" s="212">
        <f>SUM(AC57:AC60)</f>
        <v>0</v>
      </c>
      <c r="AD61" s="213">
        <f t="shared" si="48"/>
        <v>0</v>
      </c>
      <c r="AF61" s="212">
        <f>SUM(AF57:AF60)</f>
        <v>0</v>
      </c>
      <c r="AG61" s="213">
        <f t="shared" si="49"/>
        <v>0</v>
      </c>
    </row>
    <row r="62" spans="2:33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40"/>
        <v>0</v>
      </c>
      <c r="H63" s="212">
        <f>H27-H33-H39-H54-H61</f>
        <v>0</v>
      </c>
      <c r="I63" s="213">
        <f t="shared" ref="I63" si="50">IFERROR(H63/H$27,0)</f>
        <v>0</v>
      </c>
      <c r="K63" s="212">
        <f>K27-K33-K39-K54-K61</f>
        <v>0</v>
      </c>
      <c r="L63" s="213">
        <f t="shared" ref="L63" si="51">IFERROR(K63/K$27,0)</f>
        <v>0</v>
      </c>
      <c r="N63" s="212">
        <f>N27-N33-N39-N54-N61</f>
        <v>0</v>
      </c>
      <c r="O63" s="213">
        <f t="shared" ref="O63" si="52">IFERROR(N63/N$27,0)</f>
        <v>0</v>
      </c>
      <c r="Q63" s="212">
        <f>Q27-Q33-Q39-Q54-Q61</f>
        <v>0</v>
      </c>
      <c r="R63" s="213">
        <f t="shared" ref="R63" si="53">IFERROR(Q63/Q$27,0)</f>
        <v>0</v>
      </c>
      <c r="T63" s="212">
        <f>T27-T33-T39-T54-T61</f>
        <v>0</v>
      </c>
      <c r="U63" s="213">
        <f t="shared" ref="U63" si="54">IFERROR(T63/T$27,0)</f>
        <v>0</v>
      </c>
      <c r="W63" s="212">
        <f>W27-W33-W39-W54-W61</f>
        <v>0</v>
      </c>
      <c r="X63" s="213">
        <f t="shared" ref="X63" si="55">IFERROR(W63/W$27,0)</f>
        <v>0</v>
      </c>
      <c r="Z63" s="212">
        <f>Z27-Z33-Z39-Z54-Z61</f>
        <v>0</v>
      </c>
      <c r="AA63" s="213">
        <f t="shared" ref="AA63" si="56">IFERROR(Z63/Z$27,0)</f>
        <v>0</v>
      </c>
      <c r="AC63" s="212">
        <f>AC27-AC33-AC39-AC54-AC61</f>
        <v>0</v>
      </c>
      <c r="AD63" s="213">
        <f t="shared" ref="AD63" si="57">IFERROR(AC63/AC$27,0)</f>
        <v>0</v>
      </c>
      <c r="AF63" s="212">
        <f>AF27-AF33-AF39-AF54-AF61</f>
        <v>0</v>
      </c>
      <c r="AG63" s="213">
        <f t="shared" ref="AG63" si="58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G64" s="276"/>
      <c r="H64" s="262"/>
      <c r="I64" s="263"/>
      <c r="J64" s="276"/>
      <c r="K64" s="262"/>
      <c r="L64" s="263"/>
      <c r="M64" s="276"/>
      <c r="N64" s="262"/>
      <c r="O64" s="263"/>
      <c r="Q64" s="262"/>
      <c r="R64" s="263"/>
      <c r="S64" s="276"/>
      <c r="T64" s="262"/>
      <c r="U64" s="263"/>
      <c r="V64" s="276"/>
      <c r="W64" s="262"/>
      <c r="X64" s="263"/>
      <c r="Z64" s="262"/>
      <c r="AA64" s="263"/>
      <c r="AB64" s="276"/>
      <c r="AC64" s="262"/>
      <c r="AD64" s="263"/>
      <c r="AE64" s="276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x14ac:dyDescent="0.25">
      <c r="A70" s="38">
        <f t="shared" ref="A70:A75" si="59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x14ac:dyDescent="0.25">
      <c r="A71" s="38">
        <f t="shared" si="59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x14ac:dyDescent="0.25">
      <c r="A72" s="38">
        <f t="shared" si="59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x14ac:dyDescent="0.25">
      <c r="A73" s="38">
        <f t="shared" si="59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x14ac:dyDescent="0.25">
      <c r="A74" s="38">
        <f t="shared" si="59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x14ac:dyDescent="0.25">
      <c r="A75" s="38">
        <f t="shared" si="59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</sheetData>
  <sheetProtection selectLockedCells="1"/>
  <mergeCells count="21">
    <mergeCell ref="B75:R75"/>
    <mergeCell ref="I1:L1"/>
    <mergeCell ref="I2:L2"/>
    <mergeCell ref="A3:B3"/>
    <mergeCell ref="F17:F18"/>
    <mergeCell ref="I17:I18"/>
    <mergeCell ref="L17:L18"/>
    <mergeCell ref="B72:R72"/>
    <mergeCell ref="B73:R73"/>
    <mergeCell ref="B74:R74"/>
    <mergeCell ref="AG17:AG18"/>
    <mergeCell ref="B68:R68"/>
    <mergeCell ref="B69:R69"/>
    <mergeCell ref="B70:R70"/>
    <mergeCell ref="B71:R71"/>
    <mergeCell ref="O17:O18"/>
    <mergeCell ref="R17:R18"/>
    <mergeCell ref="U17:U18"/>
    <mergeCell ref="X17:X18"/>
    <mergeCell ref="AA17:AA18"/>
    <mergeCell ref="AD17:AD18"/>
  </mergeCells>
  <pageMargins left="0.7" right="0.7" top="0.75" bottom="0.75" header="0.3" footer="0.3"/>
  <pageSetup orientation="portrait" horizontalDpi="4294967295" verticalDpi="4294967295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1B443-ED15-48AD-8794-D9C9BC89B613}">
  <sheetPr>
    <tabColor theme="7" tint="0.39997558519241921"/>
  </sheetPr>
  <dimension ref="A1:AG75"/>
  <sheetViews>
    <sheetView showGridLines="0" zoomScaleNormal="100" workbookViewId="0">
      <selection activeCell="Z69" sqref="Z69"/>
    </sheetView>
  </sheetViews>
  <sheetFormatPr defaultColWidth="9.28515625" defaultRowHeight="13.5" x14ac:dyDescent="0.25"/>
  <cols>
    <col min="1" max="1" width="2.7109375" style="11" customWidth="1"/>
    <col min="2" max="2" width="20.28515625" style="11" customWidth="1"/>
    <col min="3" max="3" width="37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 t="s">
        <v>181</v>
      </c>
      <c r="I1" s="400" t="s">
        <v>44</v>
      </c>
      <c r="J1" s="400"/>
      <c r="K1" s="400"/>
      <c r="L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  <c r="H2" s="93" t="s">
        <v>182</v>
      </c>
      <c r="I2" s="401"/>
      <c r="J2" s="401"/>
      <c r="K2" s="401"/>
      <c r="L2" s="401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E5" s="53"/>
      <c r="F5" s="53"/>
      <c r="H5" s="53"/>
      <c r="I5" s="53"/>
      <c r="K5" s="53"/>
      <c r="L5" s="53"/>
      <c r="N5" s="53"/>
      <c r="O5" s="53"/>
      <c r="Q5" s="53"/>
      <c r="R5" s="53"/>
      <c r="T5" s="53"/>
      <c r="U5" s="53"/>
      <c r="W5" s="53"/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E6" s="53"/>
      <c r="F6" s="53"/>
      <c r="H6" s="53"/>
      <c r="I6" s="53"/>
      <c r="K6" s="53"/>
      <c r="L6" s="53"/>
      <c r="N6" s="53"/>
      <c r="O6" s="53"/>
      <c r="Q6" s="53"/>
      <c r="R6" s="53"/>
      <c r="T6" s="53"/>
      <c r="U6" s="53"/>
      <c r="W6" s="53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235</v>
      </c>
      <c r="E7" s="53"/>
      <c r="F7" s="53"/>
      <c r="H7" s="53"/>
      <c r="I7" s="53"/>
      <c r="K7" s="53"/>
      <c r="L7" s="53"/>
      <c r="N7" s="53"/>
      <c r="O7" s="53"/>
      <c r="Q7" s="53"/>
      <c r="R7" s="53"/>
      <c r="T7" s="53"/>
      <c r="U7" s="53"/>
      <c r="W7" s="53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C9" s="194" t="s">
        <v>236</v>
      </c>
      <c r="E9" s="198"/>
      <c r="F9" s="53"/>
      <c r="H9" s="198"/>
      <c r="I9" s="53"/>
      <c r="K9" s="198"/>
      <c r="L9" s="53"/>
      <c r="N9" s="198"/>
      <c r="O9" s="53"/>
      <c r="Q9" s="198"/>
      <c r="R9" s="53"/>
      <c r="T9" s="198"/>
      <c r="U9" s="53"/>
      <c r="W9" s="198"/>
      <c r="X9" s="53"/>
      <c r="Z9" s="198"/>
      <c r="AA9" s="53"/>
      <c r="AC9" s="198"/>
      <c r="AD9" s="53"/>
      <c r="AF9" s="198"/>
      <c r="AG9" s="53"/>
    </row>
    <row r="10" spans="1:33" ht="13.15" customHeight="1" x14ac:dyDescent="0.25">
      <c r="C10" s="194" t="s">
        <v>187</v>
      </c>
      <c r="E10" s="198"/>
      <c r="F10" s="53"/>
      <c r="H10" s="198"/>
      <c r="I10" s="53"/>
      <c r="K10" s="198"/>
      <c r="L10" s="53"/>
      <c r="N10" s="198"/>
      <c r="O10" s="53"/>
      <c r="Q10" s="198"/>
      <c r="R10" s="53"/>
      <c r="T10" s="198"/>
      <c r="U10" s="53"/>
      <c r="W10" s="198"/>
      <c r="X10" s="53"/>
      <c r="Z10" s="198"/>
      <c r="AA10" s="53"/>
      <c r="AC10" s="198"/>
      <c r="AD10" s="53"/>
      <c r="AF10" s="198"/>
      <c r="AG10" s="53"/>
    </row>
    <row r="11" spans="1:33" ht="13.15" customHeight="1" x14ac:dyDescent="0.25">
      <c r="C11" s="194" t="s">
        <v>237</v>
      </c>
      <c r="E11" s="139"/>
      <c r="F11" s="53"/>
      <c r="H11" s="139"/>
      <c r="I11" s="53"/>
      <c r="K11" s="139"/>
      <c r="L11" s="53"/>
      <c r="N11" s="139"/>
      <c r="O11" s="53"/>
      <c r="Q11" s="139"/>
      <c r="R11" s="53"/>
      <c r="T11" s="139"/>
      <c r="U11" s="53"/>
      <c r="W11" s="139"/>
      <c r="X11" s="53"/>
      <c r="Z11" s="139"/>
      <c r="AA11" s="53"/>
      <c r="AC11" s="139"/>
      <c r="AD11" s="53"/>
      <c r="AF11" s="139"/>
      <c r="AG11" s="53"/>
    </row>
    <row r="12" spans="1:33" ht="13.15" customHeight="1" x14ac:dyDescent="0.25">
      <c r="C12" s="194" t="s">
        <v>238</v>
      </c>
      <c r="E12" s="69"/>
      <c r="F12" s="53"/>
      <c r="H12" s="69"/>
      <c r="I12" s="53"/>
      <c r="K12" s="69"/>
      <c r="L12" s="53"/>
      <c r="N12" s="69"/>
      <c r="O12" s="53"/>
      <c r="Q12" s="69"/>
      <c r="R12" s="53"/>
      <c r="T12" s="69"/>
      <c r="U12" s="53"/>
      <c r="W12" s="69"/>
      <c r="X12" s="53"/>
      <c r="Z12" s="69"/>
      <c r="AA12" s="53"/>
      <c r="AC12" s="69"/>
      <c r="AD12" s="53"/>
      <c r="AF12" s="69"/>
      <c r="AG12" s="53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G14" s="53"/>
      <c r="H14" s="53"/>
      <c r="I14" s="53"/>
      <c r="J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239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02"/>
      <c r="F19" s="210">
        <f t="shared" ref="F19:F27" si="0">IFERROR(E19/E$27,0)</f>
        <v>0</v>
      </c>
      <c r="H19" s="202"/>
      <c r="I19" s="210">
        <f t="shared" ref="I19:I27" si="1">IFERROR(H19/H$27,0)</f>
        <v>0</v>
      </c>
      <c r="K19" s="202"/>
      <c r="L19" s="210">
        <f t="shared" ref="L19:L27" si="2">IFERROR(K19/K$27,0)</f>
        <v>0</v>
      </c>
      <c r="N19" s="202"/>
      <c r="O19" s="210">
        <f t="shared" ref="O19:O27" si="3">IFERROR(N19/N$27,0)</f>
        <v>0</v>
      </c>
      <c r="Q19" s="202"/>
      <c r="R19" s="210">
        <f t="shared" ref="R19:R27" si="4">IFERROR(Q19/Q$27,0)</f>
        <v>0</v>
      </c>
      <c r="T19" s="202"/>
      <c r="U19" s="210">
        <f t="shared" ref="U19:U27" si="5">IFERROR(T19/T$27,0)</f>
        <v>0</v>
      </c>
      <c r="W19" s="202"/>
      <c r="X19" s="210">
        <f t="shared" ref="X19:X27" si="6">IFERROR(W19/W$27,0)</f>
        <v>0</v>
      </c>
      <c r="Z19" s="202"/>
      <c r="AA19" s="210">
        <f t="shared" ref="AA19:AA27" si="7">IFERROR(Z19/Z$27,0)</f>
        <v>0</v>
      </c>
      <c r="AC19" s="202"/>
      <c r="AD19" s="210">
        <f t="shared" ref="AD19:AD27" si="8">IFERROR(AC19/AC$27,0)</f>
        <v>0</v>
      </c>
      <c r="AF19" s="202"/>
      <c r="AG19" s="210">
        <f t="shared" ref="AG19:AG27" si="9">IFERROR(AF19/AF$27,0)</f>
        <v>0</v>
      </c>
    </row>
    <row r="20" spans="2:33" ht="13.15" customHeight="1" x14ac:dyDescent="0.25">
      <c r="B20" s="11" t="s">
        <v>195</v>
      </c>
      <c r="E20" s="202"/>
      <c r="F20" s="210">
        <f t="shared" si="0"/>
        <v>0</v>
      </c>
      <c r="H20" s="202"/>
      <c r="I20" s="210">
        <f t="shared" si="1"/>
        <v>0</v>
      </c>
      <c r="K20" s="202"/>
      <c r="L20" s="210">
        <f t="shared" si="2"/>
        <v>0</v>
      </c>
      <c r="N20" s="202"/>
      <c r="O20" s="210">
        <f t="shared" si="3"/>
        <v>0</v>
      </c>
      <c r="Q20" s="202"/>
      <c r="R20" s="210">
        <f t="shared" si="4"/>
        <v>0</v>
      </c>
      <c r="T20" s="202"/>
      <c r="U20" s="210">
        <f t="shared" si="5"/>
        <v>0</v>
      </c>
      <c r="W20" s="202"/>
      <c r="X20" s="210">
        <f t="shared" si="6"/>
        <v>0</v>
      </c>
      <c r="Z20" s="202"/>
      <c r="AA20" s="210">
        <f t="shared" si="7"/>
        <v>0</v>
      </c>
      <c r="AC20" s="202"/>
      <c r="AD20" s="210">
        <f t="shared" si="8"/>
        <v>0</v>
      </c>
      <c r="AF20" s="202"/>
      <c r="AG20" s="210">
        <f t="shared" si="9"/>
        <v>0</v>
      </c>
    </row>
    <row r="21" spans="2:33" ht="13.15" customHeight="1" x14ac:dyDescent="0.25">
      <c r="B21" s="11" t="s">
        <v>76</v>
      </c>
      <c r="E21" s="202"/>
      <c r="F21" s="210">
        <f t="shared" si="0"/>
        <v>0</v>
      </c>
      <c r="H21" s="202"/>
      <c r="I21" s="210">
        <f t="shared" si="1"/>
        <v>0</v>
      </c>
      <c r="K21" s="202"/>
      <c r="L21" s="210">
        <f t="shared" si="2"/>
        <v>0</v>
      </c>
      <c r="N21" s="202"/>
      <c r="O21" s="210">
        <f t="shared" si="3"/>
        <v>0</v>
      </c>
      <c r="Q21" s="202"/>
      <c r="R21" s="210">
        <f t="shared" si="4"/>
        <v>0</v>
      </c>
      <c r="T21" s="202"/>
      <c r="U21" s="210">
        <f t="shared" si="5"/>
        <v>0</v>
      </c>
      <c r="W21" s="202"/>
      <c r="X21" s="210">
        <f t="shared" si="6"/>
        <v>0</v>
      </c>
      <c r="Z21" s="202"/>
      <c r="AA21" s="210">
        <f t="shared" si="7"/>
        <v>0</v>
      </c>
      <c r="AC21" s="202"/>
      <c r="AD21" s="210">
        <f t="shared" si="8"/>
        <v>0</v>
      </c>
      <c r="AF21" s="202"/>
      <c r="AG21" s="210">
        <f t="shared" si="9"/>
        <v>0</v>
      </c>
    </row>
    <row r="22" spans="2:33" ht="13.15" customHeight="1" x14ac:dyDescent="0.25">
      <c r="B22" s="261" t="s">
        <v>196</v>
      </c>
      <c r="E22" s="202"/>
      <c r="F22" s="210">
        <f t="shared" si="0"/>
        <v>0</v>
      </c>
      <c r="H22" s="202"/>
      <c r="I22" s="210">
        <f t="shared" si="1"/>
        <v>0</v>
      </c>
      <c r="K22" s="202"/>
      <c r="L22" s="210">
        <f t="shared" si="2"/>
        <v>0</v>
      </c>
      <c r="N22" s="202"/>
      <c r="O22" s="210">
        <f t="shared" si="3"/>
        <v>0</v>
      </c>
      <c r="Q22" s="202"/>
      <c r="R22" s="210">
        <f t="shared" si="4"/>
        <v>0</v>
      </c>
      <c r="T22" s="202"/>
      <c r="U22" s="210">
        <f t="shared" si="5"/>
        <v>0</v>
      </c>
      <c r="W22" s="202"/>
      <c r="X22" s="210">
        <f t="shared" si="6"/>
        <v>0</v>
      </c>
      <c r="Z22" s="202"/>
      <c r="AA22" s="210">
        <f t="shared" si="7"/>
        <v>0</v>
      </c>
      <c r="AC22" s="202"/>
      <c r="AD22" s="210">
        <f t="shared" si="8"/>
        <v>0</v>
      </c>
      <c r="AF22" s="202"/>
      <c r="AG22" s="210">
        <f t="shared" si="9"/>
        <v>0</v>
      </c>
    </row>
    <row r="23" spans="2:33" ht="13.15" customHeight="1" x14ac:dyDescent="0.25">
      <c r="B23" s="11" t="s">
        <v>81</v>
      </c>
      <c r="E23" s="202"/>
      <c r="F23" s="210">
        <f t="shared" si="0"/>
        <v>0</v>
      </c>
      <c r="H23" s="202"/>
      <c r="I23" s="210">
        <f t="shared" si="1"/>
        <v>0</v>
      </c>
      <c r="K23" s="202"/>
      <c r="L23" s="210">
        <f t="shared" si="2"/>
        <v>0</v>
      </c>
      <c r="N23" s="202"/>
      <c r="O23" s="210">
        <f t="shared" si="3"/>
        <v>0</v>
      </c>
      <c r="Q23" s="202"/>
      <c r="R23" s="210">
        <f t="shared" si="4"/>
        <v>0</v>
      </c>
      <c r="T23" s="202"/>
      <c r="U23" s="210">
        <f t="shared" si="5"/>
        <v>0</v>
      </c>
      <c r="W23" s="202"/>
      <c r="X23" s="210">
        <f t="shared" si="6"/>
        <v>0</v>
      </c>
      <c r="Z23" s="202"/>
      <c r="AA23" s="210">
        <f t="shared" si="7"/>
        <v>0</v>
      </c>
      <c r="AC23" s="202"/>
      <c r="AD23" s="210">
        <f t="shared" si="8"/>
        <v>0</v>
      </c>
      <c r="AF23" s="202"/>
      <c r="AG23" s="210">
        <f t="shared" si="9"/>
        <v>0</v>
      </c>
    </row>
    <row r="24" spans="2:33" ht="13.15" customHeight="1" x14ac:dyDescent="0.25">
      <c r="B24" s="11" t="s">
        <v>197</v>
      </c>
      <c r="E24" s="202"/>
      <c r="F24" s="210">
        <f t="shared" si="0"/>
        <v>0</v>
      </c>
      <c r="H24" s="202"/>
      <c r="I24" s="210">
        <f t="shared" si="1"/>
        <v>0</v>
      </c>
      <c r="K24" s="202"/>
      <c r="L24" s="210">
        <f t="shared" si="2"/>
        <v>0</v>
      </c>
      <c r="N24" s="202"/>
      <c r="O24" s="210">
        <f t="shared" si="3"/>
        <v>0</v>
      </c>
      <c r="Q24" s="202"/>
      <c r="R24" s="210">
        <f t="shared" si="4"/>
        <v>0</v>
      </c>
      <c r="T24" s="202"/>
      <c r="U24" s="210">
        <f t="shared" si="5"/>
        <v>0</v>
      </c>
      <c r="W24" s="202"/>
      <c r="X24" s="210">
        <f t="shared" si="6"/>
        <v>0</v>
      </c>
      <c r="Z24" s="202"/>
      <c r="AA24" s="210">
        <f t="shared" si="7"/>
        <v>0</v>
      </c>
      <c r="AC24" s="202"/>
      <c r="AD24" s="210">
        <f t="shared" si="8"/>
        <v>0</v>
      </c>
      <c r="AF24" s="202"/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02"/>
      <c r="F25" s="210">
        <f t="shared" si="0"/>
        <v>0</v>
      </c>
      <c r="H25" s="202"/>
      <c r="I25" s="210">
        <f t="shared" si="1"/>
        <v>0</v>
      </c>
      <c r="K25" s="202"/>
      <c r="L25" s="210">
        <f t="shared" si="2"/>
        <v>0</v>
      </c>
      <c r="N25" s="202"/>
      <c r="O25" s="210">
        <f t="shared" si="3"/>
        <v>0</v>
      </c>
      <c r="Q25" s="202"/>
      <c r="R25" s="210">
        <f t="shared" si="4"/>
        <v>0</v>
      </c>
      <c r="T25" s="202"/>
      <c r="U25" s="210">
        <f t="shared" si="5"/>
        <v>0</v>
      </c>
      <c r="W25" s="202"/>
      <c r="X25" s="210">
        <f t="shared" si="6"/>
        <v>0</v>
      </c>
      <c r="Z25" s="202"/>
      <c r="AA25" s="210">
        <f t="shared" si="7"/>
        <v>0</v>
      </c>
      <c r="AC25" s="202"/>
      <c r="AD25" s="210">
        <f t="shared" si="8"/>
        <v>0</v>
      </c>
      <c r="AF25" s="202"/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04"/>
      <c r="F26" s="211">
        <f t="shared" si="0"/>
        <v>0</v>
      </c>
      <c r="H26" s="204"/>
      <c r="I26" s="211">
        <f t="shared" si="1"/>
        <v>0</v>
      </c>
      <c r="K26" s="204"/>
      <c r="L26" s="211">
        <f t="shared" si="2"/>
        <v>0</v>
      </c>
      <c r="N26" s="204"/>
      <c r="O26" s="211">
        <f t="shared" si="3"/>
        <v>0</v>
      </c>
      <c r="Q26" s="204"/>
      <c r="R26" s="211">
        <f t="shared" si="4"/>
        <v>0</v>
      </c>
      <c r="T26" s="204"/>
      <c r="U26" s="211">
        <f t="shared" si="5"/>
        <v>0</v>
      </c>
      <c r="W26" s="204"/>
      <c r="X26" s="211">
        <f t="shared" si="6"/>
        <v>0</v>
      </c>
      <c r="Z26" s="204"/>
      <c r="AA26" s="211">
        <f t="shared" si="7"/>
        <v>0</v>
      </c>
      <c r="AC26" s="204"/>
      <c r="AD26" s="211">
        <f t="shared" si="8"/>
        <v>0</v>
      </c>
      <c r="AF26" s="204"/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02"/>
      <c r="F30" s="210">
        <f t="shared" ref="F30:F33" si="10">IFERROR(E30/E$27,0)</f>
        <v>0</v>
      </c>
      <c r="H30" s="202"/>
      <c r="I30" s="210">
        <f t="shared" ref="I30:I33" si="11">IFERROR(H30/H$27,0)</f>
        <v>0</v>
      </c>
      <c r="K30" s="202"/>
      <c r="L30" s="210">
        <f t="shared" ref="L30:L33" si="12">IFERROR(K30/K$27,0)</f>
        <v>0</v>
      </c>
      <c r="N30" s="202"/>
      <c r="O30" s="210">
        <f t="shared" ref="O30:O33" si="13">IFERROR(N30/N$27,0)</f>
        <v>0</v>
      </c>
      <c r="Q30" s="202"/>
      <c r="R30" s="210">
        <f t="shared" ref="R30:R33" si="14">IFERROR(Q30/Q$27,0)</f>
        <v>0</v>
      </c>
      <c r="T30" s="202"/>
      <c r="U30" s="210">
        <f t="shared" ref="U30:U33" si="15">IFERROR(T30/T$27,0)</f>
        <v>0</v>
      </c>
      <c r="W30" s="202"/>
      <c r="X30" s="210">
        <f t="shared" ref="X30:X33" si="16">IFERROR(W30/W$27,0)</f>
        <v>0</v>
      </c>
      <c r="Z30" s="202"/>
      <c r="AA30" s="210">
        <f t="shared" ref="AA30:AA33" si="17">IFERROR(Z30/Z$27,0)</f>
        <v>0</v>
      </c>
      <c r="AC30" s="202"/>
      <c r="AD30" s="210">
        <f t="shared" ref="AD30:AD33" si="18">IFERROR(AC30/AC$27,0)</f>
        <v>0</v>
      </c>
      <c r="AF30" s="202"/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02"/>
      <c r="F31" s="210">
        <f t="shared" si="10"/>
        <v>0</v>
      </c>
      <c r="H31" s="202"/>
      <c r="I31" s="210">
        <f t="shared" si="11"/>
        <v>0</v>
      </c>
      <c r="K31" s="202"/>
      <c r="L31" s="210">
        <f t="shared" si="12"/>
        <v>0</v>
      </c>
      <c r="N31" s="202"/>
      <c r="O31" s="210">
        <f t="shared" si="13"/>
        <v>0</v>
      </c>
      <c r="Q31" s="202"/>
      <c r="R31" s="210">
        <f t="shared" si="14"/>
        <v>0</v>
      </c>
      <c r="T31" s="202"/>
      <c r="U31" s="210">
        <f t="shared" si="15"/>
        <v>0</v>
      </c>
      <c r="W31" s="202"/>
      <c r="X31" s="210">
        <f t="shared" si="16"/>
        <v>0</v>
      </c>
      <c r="Z31" s="202"/>
      <c r="AA31" s="210">
        <f t="shared" si="17"/>
        <v>0</v>
      </c>
      <c r="AC31" s="202"/>
      <c r="AD31" s="210">
        <f t="shared" si="18"/>
        <v>0</v>
      </c>
      <c r="AF31" s="202"/>
      <c r="AG31" s="210">
        <f t="shared" si="19"/>
        <v>0</v>
      </c>
    </row>
    <row r="32" spans="2:33" ht="13.15" customHeight="1" x14ac:dyDescent="0.25">
      <c r="B32" s="11" t="s">
        <v>203</v>
      </c>
      <c r="E32" s="204"/>
      <c r="F32" s="211">
        <f t="shared" si="10"/>
        <v>0</v>
      </c>
      <c r="H32" s="204"/>
      <c r="I32" s="211">
        <f t="shared" si="11"/>
        <v>0</v>
      </c>
      <c r="K32" s="204"/>
      <c r="L32" s="211">
        <f t="shared" si="12"/>
        <v>0</v>
      </c>
      <c r="N32" s="204"/>
      <c r="O32" s="211">
        <f t="shared" si="13"/>
        <v>0</v>
      </c>
      <c r="Q32" s="204"/>
      <c r="R32" s="211">
        <f t="shared" si="14"/>
        <v>0</v>
      </c>
      <c r="T32" s="204"/>
      <c r="U32" s="211">
        <f t="shared" si="15"/>
        <v>0</v>
      </c>
      <c r="W32" s="204"/>
      <c r="X32" s="211">
        <f t="shared" si="16"/>
        <v>0</v>
      </c>
      <c r="Z32" s="204"/>
      <c r="AA32" s="211">
        <f t="shared" si="17"/>
        <v>0</v>
      </c>
      <c r="AC32" s="204"/>
      <c r="AD32" s="211">
        <f t="shared" si="18"/>
        <v>0</v>
      </c>
      <c r="AF32" s="204"/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02"/>
      <c r="F36" s="210">
        <f t="shared" ref="F36:F39" si="20">IFERROR(E36/E$27,0)</f>
        <v>0</v>
      </c>
      <c r="H36" s="202"/>
      <c r="I36" s="210">
        <f t="shared" ref="I36:I39" si="21">IFERROR(H36/H$27,0)</f>
        <v>0</v>
      </c>
      <c r="K36" s="202"/>
      <c r="L36" s="210">
        <f t="shared" ref="L36:L39" si="22">IFERROR(K36/K$27,0)</f>
        <v>0</v>
      </c>
      <c r="N36" s="202"/>
      <c r="O36" s="210">
        <f t="shared" ref="O36:O39" si="23">IFERROR(N36/N$27,0)</f>
        <v>0</v>
      </c>
      <c r="Q36" s="202"/>
      <c r="R36" s="210">
        <f t="shared" ref="R36:R39" si="24">IFERROR(Q36/Q$27,0)</f>
        <v>0</v>
      </c>
      <c r="T36" s="202"/>
      <c r="U36" s="210">
        <f t="shared" ref="U36:U39" si="25">IFERROR(T36/T$27,0)</f>
        <v>0</v>
      </c>
      <c r="W36" s="202"/>
      <c r="X36" s="210">
        <f t="shared" ref="X36:X39" si="26">IFERROR(W36/W$27,0)</f>
        <v>0</v>
      </c>
      <c r="Z36" s="202"/>
      <c r="AA36" s="210">
        <f t="shared" ref="AA36:AA39" si="27">IFERROR(Z36/Z$27,0)</f>
        <v>0</v>
      </c>
      <c r="AC36" s="202"/>
      <c r="AD36" s="210">
        <f t="shared" ref="AD36:AD39" si="28">IFERROR(AC36/AC$27,0)</f>
        <v>0</v>
      </c>
      <c r="AF36" s="202"/>
      <c r="AG36" s="210">
        <f t="shared" ref="AG36:AG39" si="29">IFERROR(AF36/AF$27,0)</f>
        <v>0</v>
      </c>
    </row>
    <row r="37" spans="2:33" ht="13.15" customHeight="1" x14ac:dyDescent="0.25">
      <c r="B37" s="11" t="s">
        <v>207</v>
      </c>
      <c r="E37" s="202"/>
      <c r="F37" s="210">
        <f t="shared" si="20"/>
        <v>0</v>
      </c>
      <c r="H37" s="202"/>
      <c r="I37" s="210">
        <f t="shared" si="21"/>
        <v>0</v>
      </c>
      <c r="K37" s="202"/>
      <c r="L37" s="210">
        <f t="shared" si="22"/>
        <v>0</v>
      </c>
      <c r="N37" s="202"/>
      <c r="O37" s="210">
        <f t="shared" si="23"/>
        <v>0</v>
      </c>
      <c r="Q37" s="202"/>
      <c r="R37" s="210">
        <f t="shared" si="24"/>
        <v>0</v>
      </c>
      <c r="T37" s="202"/>
      <c r="U37" s="210">
        <f t="shared" si="25"/>
        <v>0</v>
      </c>
      <c r="W37" s="202"/>
      <c r="X37" s="210">
        <f t="shared" si="26"/>
        <v>0</v>
      </c>
      <c r="Z37" s="202"/>
      <c r="AA37" s="210">
        <f t="shared" si="27"/>
        <v>0</v>
      </c>
      <c r="AC37" s="202"/>
      <c r="AD37" s="210">
        <f t="shared" si="28"/>
        <v>0</v>
      </c>
      <c r="AF37" s="202"/>
      <c r="AG37" s="210">
        <f t="shared" si="29"/>
        <v>0</v>
      </c>
    </row>
    <row r="38" spans="2:33" ht="13.15" customHeight="1" x14ac:dyDescent="0.25">
      <c r="B38" s="11" t="s">
        <v>208</v>
      </c>
      <c r="E38" s="204"/>
      <c r="F38" s="211">
        <f t="shared" si="20"/>
        <v>0</v>
      </c>
      <c r="H38" s="204"/>
      <c r="I38" s="211">
        <f t="shared" si="21"/>
        <v>0</v>
      </c>
      <c r="K38" s="204"/>
      <c r="L38" s="211">
        <f t="shared" si="22"/>
        <v>0</v>
      </c>
      <c r="N38" s="204"/>
      <c r="O38" s="211">
        <f t="shared" si="23"/>
        <v>0</v>
      </c>
      <c r="Q38" s="204"/>
      <c r="R38" s="211">
        <f t="shared" si="24"/>
        <v>0</v>
      </c>
      <c r="T38" s="204"/>
      <c r="U38" s="211">
        <f t="shared" si="25"/>
        <v>0</v>
      </c>
      <c r="W38" s="204"/>
      <c r="X38" s="211">
        <f t="shared" si="26"/>
        <v>0</v>
      </c>
      <c r="Z38" s="204"/>
      <c r="AA38" s="211">
        <f t="shared" si="27"/>
        <v>0</v>
      </c>
      <c r="AC38" s="204"/>
      <c r="AD38" s="211">
        <f t="shared" si="28"/>
        <v>0</v>
      </c>
      <c r="AF38" s="204"/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si="21"/>
        <v>0</v>
      </c>
      <c r="K39" s="212">
        <f>SUM(K36:K38)</f>
        <v>0</v>
      </c>
      <c r="L39" s="213">
        <f t="shared" si="22"/>
        <v>0</v>
      </c>
      <c r="N39" s="212">
        <f>SUM(N36:N38)</f>
        <v>0</v>
      </c>
      <c r="O39" s="213">
        <f t="shared" si="23"/>
        <v>0</v>
      </c>
      <c r="Q39" s="212">
        <f>SUM(Q36:Q38)</f>
        <v>0</v>
      </c>
      <c r="R39" s="213">
        <f t="shared" si="24"/>
        <v>0</v>
      </c>
      <c r="T39" s="212">
        <f>SUM(T36:T38)</f>
        <v>0</v>
      </c>
      <c r="U39" s="213">
        <f t="shared" si="25"/>
        <v>0</v>
      </c>
      <c r="W39" s="212">
        <f>SUM(W36:W38)</f>
        <v>0</v>
      </c>
      <c r="X39" s="213">
        <f t="shared" si="26"/>
        <v>0</v>
      </c>
      <c r="Z39" s="212">
        <f>SUM(Z36:Z38)</f>
        <v>0</v>
      </c>
      <c r="AA39" s="213">
        <f t="shared" si="27"/>
        <v>0</v>
      </c>
      <c r="AC39" s="212">
        <f>SUM(AC36:AC38)</f>
        <v>0</v>
      </c>
      <c r="AD39" s="213">
        <f t="shared" si="28"/>
        <v>0</v>
      </c>
      <c r="AF39" s="212">
        <f>SUM(AF36:AF38)</f>
        <v>0</v>
      </c>
      <c r="AG39" s="213">
        <f t="shared" si="29"/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02"/>
      <c r="F42" s="210">
        <f t="shared" ref="F42:F54" si="30">IFERROR(E42/E$27,0)</f>
        <v>0</v>
      </c>
      <c r="H42" s="202"/>
      <c r="I42" s="210">
        <f t="shared" ref="I42:I54" si="31">IFERROR(H42/H$27,0)</f>
        <v>0</v>
      </c>
      <c r="K42" s="202"/>
      <c r="L42" s="210">
        <f t="shared" ref="L42:L54" si="32">IFERROR(K42/K$27,0)</f>
        <v>0</v>
      </c>
      <c r="N42" s="202"/>
      <c r="O42" s="210">
        <f t="shared" ref="O42:O54" si="33">IFERROR(N42/N$27,0)</f>
        <v>0</v>
      </c>
      <c r="Q42" s="202"/>
      <c r="R42" s="210">
        <f t="shared" ref="R42:R54" si="34">IFERROR(Q42/Q$27,0)</f>
        <v>0</v>
      </c>
      <c r="T42" s="202"/>
      <c r="U42" s="210">
        <f t="shared" ref="U42:U54" si="35">IFERROR(T42/T$27,0)</f>
        <v>0</v>
      </c>
      <c r="W42" s="202"/>
      <c r="X42" s="210">
        <f t="shared" ref="X42:X54" si="36">IFERROR(W42/W$27,0)</f>
        <v>0</v>
      </c>
      <c r="Z42" s="202"/>
      <c r="AA42" s="210">
        <f t="shared" ref="AA42:AA54" si="37">IFERROR(Z42/Z$27,0)</f>
        <v>0</v>
      </c>
      <c r="AC42" s="202"/>
      <c r="AD42" s="210">
        <f t="shared" ref="AD42:AD54" si="38">IFERROR(AC42/AC$27,0)</f>
        <v>0</v>
      </c>
      <c r="AF42" s="202"/>
      <c r="AG42" s="210">
        <f t="shared" ref="AG42:AG54" si="39">IFERROR(AF42/AF$27,0)</f>
        <v>0</v>
      </c>
    </row>
    <row r="43" spans="2:33" ht="13.15" customHeight="1" x14ac:dyDescent="0.25">
      <c r="B43" s="11" t="s">
        <v>212</v>
      </c>
      <c r="E43" s="202"/>
      <c r="F43" s="210">
        <f t="shared" si="30"/>
        <v>0</v>
      </c>
      <c r="H43" s="202"/>
      <c r="I43" s="210">
        <f t="shared" si="31"/>
        <v>0</v>
      </c>
      <c r="K43" s="202"/>
      <c r="L43" s="210">
        <f t="shared" si="32"/>
        <v>0</v>
      </c>
      <c r="N43" s="202"/>
      <c r="O43" s="210">
        <f t="shared" si="33"/>
        <v>0</v>
      </c>
      <c r="Q43" s="202"/>
      <c r="R43" s="210">
        <f t="shared" si="34"/>
        <v>0</v>
      </c>
      <c r="T43" s="202"/>
      <c r="U43" s="210">
        <f t="shared" si="35"/>
        <v>0</v>
      </c>
      <c r="W43" s="202"/>
      <c r="X43" s="210">
        <f t="shared" si="36"/>
        <v>0</v>
      </c>
      <c r="Z43" s="202"/>
      <c r="AA43" s="210">
        <f t="shared" si="37"/>
        <v>0</v>
      </c>
      <c r="AC43" s="202"/>
      <c r="AD43" s="210">
        <f t="shared" si="38"/>
        <v>0</v>
      </c>
      <c r="AF43" s="202"/>
      <c r="AG43" s="210">
        <f t="shared" si="39"/>
        <v>0</v>
      </c>
    </row>
    <row r="44" spans="2:33" ht="13.15" customHeight="1" x14ac:dyDescent="0.25">
      <c r="B44" s="11" t="s">
        <v>213</v>
      </c>
      <c r="E44" s="202"/>
      <c r="F44" s="210">
        <f t="shared" si="30"/>
        <v>0</v>
      </c>
      <c r="H44" s="202"/>
      <c r="I44" s="210">
        <f t="shared" si="31"/>
        <v>0</v>
      </c>
      <c r="K44" s="202"/>
      <c r="L44" s="210">
        <f t="shared" si="32"/>
        <v>0</v>
      </c>
      <c r="N44" s="202"/>
      <c r="O44" s="210">
        <f t="shared" si="33"/>
        <v>0</v>
      </c>
      <c r="Q44" s="202"/>
      <c r="R44" s="210">
        <f t="shared" si="34"/>
        <v>0</v>
      </c>
      <c r="T44" s="202"/>
      <c r="U44" s="210">
        <f t="shared" si="35"/>
        <v>0</v>
      </c>
      <c r="W44" s="202"/>
      <c r="X44" s="210">
        <f t="shared" si="36"/>
        <v>0</v>
      </c>
      <c r="Z44" s="202"/>
      <c r="AA44" s="210">
        <f t="shared" si="37"/>
        <v>0</v>
      </c>
      <c r="AC44" s="202"/>
      <c r="AD44" s="210">
        <f t="shared" si="38"/>
        <v>0</v>
      </c>
      <c r="AF44" s="202"/>
      <c r="AG44" s="210">
        <f t="shared" si="39"/>
        <v>0</v>
      </c>
    </row>
    <row r="45" spans="2:33" ht="13.15" customHeight="1" x14ac:dyDescent="0.25">
      <c r="B45" s="11" t="s">
        <v>214</v>
      </c>
      <c r="E45" s="202"/>
      <c r="F45" s="210">
        <f t="shared" si="30"/>
        <v>0</v>
      </c>
      <c r="H45" s="202"/>
      <c r="I45" s="210">
        <f t="shared" si="31"/>
        <v>0</v>
      </c>
      <c r="K45" s="202"/>
      <c r="L45" s="210">
        <f t="shared" si="32"/>
        <v>0</v>
      </c>
      <c r="N45" s="202"/>
      <c r="O45" s="210">
        <f t="shared" si="33"/>
        <v>0</v>
      </c>
      <c r="Q45" s="202"/>
      <c r="R45" s="210">
        <f t="shared" si="34"/>
        <v>0</v>
      </c>
      <c r="T45" s="202"/>
      <c r="U45" s="210">
        <f t="shared" si="35"/>
        <v>0</v>
      </c>
      <c r="W45" s="202"/>
      <c r="X45" s="210">
        <f t="shared" si="36"/>
        <v>0</v>
      </c>
      <c r="Z45" s="202"/>
      <c r="AA45" s="210">
        <f t="shared" si="37"/>
        <v>0</v>
      </c>
      <c r="AC45" s="202"/>
      <c r="AD45" s="210">
        <f t="shared" si="38"/>
        <v>0</v>
      </c>
      <c r="AF45" s="202"/>
      <c r="AG45" s="210">
        <f t="shared" si="39"/>
        <v>0</v>
      </c>
    </row>
    <row r="46" spans="2:33" ht="13.15" customHeight="1" x14ac:dyDescent="0.25">
      <c r="B46" s="11" t="s">
        <v>215</v>
      </c>
      <c r="E46" s="202"/>
      <c r="F46" s="210">
        <f t="shared" si="30"/>
        <v>0</v>
      </c>
      <c r="H46" s="202"/>
      <c r="I46" s="210">
        <f t="shared" si="31"/>
        <v>0</v>
      </c>
      <c r="K46" s="202"/>
      <c r="L46" s="210">
        <f t="shared" si="32"/>
        <v>0</v>
      </c>
      <c r="N46" s="202"/>
      <c r="O46" s="210">
        <f t="shared" si="33"/>
        <v>0</v>
      </c>
      <c r="Q46" s="202"/>
      <c r="R46" s="210">
        <f t="shared" si="34"/>
        <v>0</v>
      </c>
      <c r="T46" s="202"/>
      <c r="U46" s="210">
        <f t="shared" si="35"/>
        <v>0</v>
      </c>
      <c r="W46" s="202"/>
      <c r="X46" s="210">
        <f t="shared" si="36"/>
        <v>0</v>
      </c>
      <c r="Z46" s="202"/>
      <c r="AA46" s="210">
        <f t="shared" si="37"/>
        <v>0</v>
      </c>
      <c r="AC46" s="202"/>
      <c r="AD46" s="210">
        <f t="shared" si="38"/>
        <v>0</v>
      </c>
      <c r="AF46" s="202"/>
      <c r="AG46" s="210">
        <f t="shared" si="39"/>
        <v>0</v>
      </c>
    </row>
    <row r="47" spans="2:33" ht="13.15" customHeight="1" x14ac:dyDescent="0.25">
      <c r="B47" s="11" t="s">
        <v>216</v>
      </c>
      <c r="E47" s="202"/>
      <c r="F47" s="210">
        <f t="shared" si="30"/>
        <v>0</v>
      </c>
      <c r="H47" s="202"/>
      <c r="I47" s="210">
        <f t="shared" si="31"/>
        <v>0</v>
      </c>
      <c r="K47" s="202"/>
      <c r="L47" s="210">
        <f t="shared" si="32"/>
        <v>0</v>
      </c>
      <c r="N47" s="202"/>
      <c r="O47" s="210">
        <f t="shared" si="33"/>
        <v>0</v>
      </c>
      <c r="Q47" s="202"/>
      <c r="R47" s="210">
        <f t="shared" si="34"/>
        <v>0</v>
      </c>
      <c r="T47" s="202"/>
      <c r="U47" s="210">
        <f t="shared" si="35"/>
        <v>0</v>
      </c>
      <c r="W47" s="202"/>
      <c r="X47" s="210">
        <f t="shared" si="36"/>
        <v>0</v>
      </c>
      <c r="Z47" s="202"/>
      <c r="AA47" s="210">
        <f t="shared" si="37"/>
        <v>0</v>
      </c>
      <c r="AC47" s="202"/>
      <c r="AD47" s="210">
        <f t="shared" si="38"/>
        <v>0</v>
      </c>
      <c r="AF47" s="202"/>
      <c r="AG47" s="210">
        <f t="shared" si="39"/>
        <v>0</v>
      </c>
    </row>
    <row r="48" spans="2:33" ht="13.15" customHeight="1" x14ac:dyDescent="0.25">
      <c r="B48" s="11" t="s">
        <v>217</v>
      </c>
      <c r="E48" s="202"/>
      <c r="F48" s="210">
        <f t="shared" si="30"/>
        <v>0</v>
      </c>
      <c r="H48" s="202"/>
      <c r="I48" s="210">
        <f t="shared" si="31"/>
        <v>0</v>
      </c>
      <c r="K48" s="202"/>
      <c r="L48" s="210">
        <f t="shared" si="32"/>
        <v>0</v>
      </c>
      <c r="N48" s="202"/>
      <c r="O48" s="210">
        <f t="shared" si="33"/>
        <v>0</v>
      </c>
      <c r="Q48" s="202"/>
      <c r="R48" s="210">
        <f t="shared" si="34"/>
        <v>0</v>
      </c>
      <c r="T48" s="202"/>
      <c r="U48" s="210">
        <f t="shared" si="35"/>
        <v>0</v>
      </c>
      <c r="W48" s="202"/>
      <c r="X48" s="210">
        <f t="shared" si="36"/>
        <v>0</v>
      </c>
      <c r="Z48" s="202"/>
      <c r="AA48" s="210">
        <f t="shared" si="37"/>
        <v>0</v>
      </c>
      <c r="AC48" s="202"/>
      <c r="AD48" s="210">
        <f t="shared" si="38"/>
        <v>0</v>
      </c>
      <c r="AF48" s="202"/>
      <c r="AG48" s="210">
        <f t="shared" si="39"/>
        <v>0</v>
      </c>
    </row>
    <row r="49" spans="2:33" ht="13.15" customHeight="1" x14ac:dyDescent="0.25">
      <c r="B49" s="11" t="s">
        <v>218</v>
      </c>
      <c r="E49" s="202"/>
      <c r="F49" s="210">
        <f t="shared" si="30"/>
        <v>0</v>
      </c>
      <c r="H49" s="202"/>
      <c r="I49" s="210">
        <f t="shared" si="31"/>
        <v>0</v>
      </c>
      <c r="K49" s="202"/>
      <c r="L49" s="210">
        <f t="shared" si="32"/>
        <v>0</v>
      </c>
      <c r="N49" s="202"/>
      <c r="O49" s="210">
        <f t="shared" si="33"/>
        <v>0</v>
      </c>
      <c r="Q49" s="202"/>
      <c r="R49" s="210">
        <f t="shared" si="34"/>
        <v>0</v>
      </c>
      <c r="T49" s="202"/>
      <c r="U49" s="210">
        <f t="shared" si="35"/>
        <v>0</v>
      </c>
      <c r="W49" s="202"/>
      <c r="X49" s="210">
        <f t="shared" si="36"/>
        <v>0</v>
      </c>
      <c r="Z49" s="202"/>
      <c r="AA49" s="210">
        <f t="shared" si="37"/>
        <v>0</v>
      </c>
      <c r="AC49" s="202"/>
      <c r="AD49" s="210">
        <f t="shared" si="38"/>
        <v>0</v>
      </c>
      <c r="AF49" s="202"/>
      <c r="AG49" s="210">
        <f t="shared" si="39"/>
        <v>0</v>
      </c>
    </row>
    <row r="50" spans="2:33" x14ac:dyDescent="0.25">
      <c r="B50" s="11" t="s">
        <v>219</v>
      </c>
      <c r="E50" s="202"/>
      <c r="F50" s="210">
        <f t="shared" si="30"/>
        <v>0</v>
      </c>
      <c r="H50" s="202"/>
      <c r="I50" s="210">
        <f t="shared" si="31"/>
        <v>0</v>
      </c>
      <c r="K50" s="202"/>
      <c r="L50" s="210">
        <f t="shared" si="32"/>
        <v>0</v>
      </c>
      <c r="N50" s="202"/>
      <c r="O50" s="210">
        <f t="shared" si="33"/>
        <v>0</v>
      </c>
      <c r="Q50" s="202"/>
      <c r="R50" s="210">
        <f t="shared" si="34"/>
        <v>0</v>
      </c>
      <c r="T50" s="202"/>
      <c r="U50" s="210">
        <f t="shared" si="35"/>
        <v>0</v>
      </c>
      <c r="W50" s="202"/>
      <c r="X50" s="210">
        <f t="shared" si="36"/>
        <v>0</v>
      </c>
      <c r="Z50" s="202"/>
      <c r="AA50" s="210">
        <f t="shared" si="37"/>
        <v>0</v>
      </c>
      <c r="AC50" s="202"/>
      <c r="AD50" s="210">
        <f t="shared" si="38"/>
        <v>0</v>
      </c>
      <c r="AF50" s="202"/>
      <c r="AG50" s="210">
        <f t="shared" si="39"/>
        <v>0</v>
      </c>
    </row>
    <row r="51" spans="2:33" ht="13.15" customHeight="1" x14ac:dyDescent="0.25">
      <c r="B51" s="11" t="s">
        <v>220</v>
      </c>
      <c r="E51" s="202"/>
      <c r="F51" s="210">
        <f t="shared" si="30"/>
        <v>0</v>
      </c>
      <c r="H51" s="202"/>
      <c r="I51" s="210">
        <f t="shared" si="31"/>
        <v>0</v>
      </c>
      <c r="K51" s="202"/>
      <c r="L51" s="210">
        <f t="shared" si="32"/>
        <v>0</v>
      </c>
      <c r="N51" s="202"/>
      <c r="O51" s="210">
        <f t="shared" si="33"/>
        <v>0</v>
      </c>
      <c r="Q51" s="202"/>
      <c r="R51" s="210">
        <f t="shared" si="34"/>
        <v>0</v>
      </c>
      <c r="T51" s="202"/>
      <c r="U51" s="210">
        <f t="shared" si="35"/>
        <v>0</v>
      </c>
      <c r="W51" s="202"/>
      <c r="X51" s="210">
        <f t="shared" si="36"/>
        <v>0</v>
      </c>
      <c r="Z51" s="202"/>
      <c r="AA51" s="210">
        <f t="shared" si="37"/>
        <v>0</v>
      </c>
      <c r="AC51" s="202"/>
      <c r="AD51" s="210">
        <f t="shared" si="38"/>
        <v>0</v>
      </c>
      <c r="AF51" s="202"/>
      <c r="AG51" s="210">
        <f t="shared" si="39"/>
        <v>0</v>
      </c>
    </row>
    <row r="52" spans="2:33" ht="13.15" customHeight="1" x14ac:dyDescent="0.25">
      <c r="B52" s="11" t="s">
        <v>221</v>
      </c>
      <c r="E52" s="202"/>
      <c r="F52" s="210">
        <f t="shared" si="30"/>
        <v>0</v>
      </c>
      <c r="H52" s="202"/>
      <c r="I52" s="210">
        <f t="shared" si="31"/>
        <v>0</v>
      </c>
      <c r="K52" s="202"/>
      <c r="L52" s="210">
        <f t="shared" si="32"/>
        <v>0</v>
      </c>
      <c r="N52" s="202"/>
      <c r="O52" s="210">
        <f t="shared" si="33"/>
        <v>0</v>
      </c>
      <c r="Q52" s="202"/>
      <c r="R52" s="210">
        <f t="shared" si="34"/>
        <v>0</v>
      </c>
      <c r="T52" s="202"/>
      <c r="U52" s="210">
        <f t="shared" si="35"/>
        <v>0</v>
      </c>
      <c r="W52" s="202"/>
      <c r="X52" s="210">
        <f t="shared" si="36"/>
        <v>0</v>
      </c>
      <c r="Z52" s="202"/>
      <c r="AA52" s="210">
        <f t="shared" si="37"/>
        <v>0</v>
      </c>
      <c r="AC52" s="202"/>
      <c r="AD52" s="210">
        <f t="shared" si="38"/>
        <v>0</v>
      </c>
      <c r="AF52" s="202"/>
      <c r="AG52" s="210">
        <f t="shared" si="39"/>
        <v>0</v>
      </c>
    </row>
    <row r="53" spans="2:33" ht="13.15" customHeight="1" x14ac:dyDescent="0.25">
      <c r="B53" s="11" t="s">
        <v>222</v>
      </c>
      <c r="E53" s="204"/>
      <c r="F53" s="211">
        <f t="shared" si="30"/>
        <v>0</v>
      </c>
      <c r="H53" s="204"/>
      <c r="I53" s="211">
        <f t="shared" si="31"/>
        <v>0</v>
      </c>
      <c r="K53" s="204"/>
      <c r="L53" s="211">
        <f t="shared" si="32"/>
        <v>0</v>
      </c>
      <c r="N53" s="204"/>
      <c r="O53" s="211">
        <f t="shared" si="33"/>
        <v>0</v>
      </c>
      <c r="Q53" s="204"/>
      <c r="R53" s="211">
        <f t="shared" si="34"/>
        <v>0</v>
      </c>
      <c r="T53" s="204"/>
      <c r="U53" s="211">
        <f t="shared" si="35"/>
        <v>0</v>
      </c>
      <c r="W53" s="204"/>
      <c r="X53" s="211">
        <f t="shared" si="36"/>
        <v>0</v>
      </c>
      <c r="Z53" s="204"/>
      <c r="AA53" s="211">
        <f t="shared" si="37"/>
        <v>0</v>
      </c>
      <c r="AC53" s="204"/>
      <c r="AD53" s="211">
        <f t="shared" si="38"/>
        <v>0</v>
      </c>
      <c r="AF53" s="204"/>
      <c r="AG53" s="211">
        <f t="shared" si="39"/>
        <v>0</v>
      </c>
    </row>
    <row r="54" spans="2:33" ht="13.15" customHeight="1" x14ac:dyDescent="0.25">
      <c r="B54" s="53" t="s">
        <v>223</v>
      </c>
      <c r="C54" s="53"/>
      <c r="D54" s="53"/>
      <c r="E54" s="212">
        <f>SUM(E42:E53)</f>
        <v>0</v>
      </c>
      <c r="F54" s="213">
        <f t="shared" si="30"/>
        <v>0</v>
      </c>
      <c r="H54" s="212">
        <f>SUM(H42:H53)</f>
        <v>0</v>
      </c>
      <c r="I54" s="213">
        <f t="shared" si="31"/>
        <v>0</v>
      </c>
      <c r="K54" s="212">
        <f>SUM(K42:K53)</f>
        <v>0</v>
      </c>
      <c r="L54" s="213">
        <f t="shared" si="32"/>
        <v>0</v>
      </c>
      <c r="N54" s="212">
        <f>SUM(N42:N53)</f>
        <v>0</v>
      </c>
      <c r="O54" s="213">
        <f t="shared" si="33"/>
        <v>0</v>
      </c>
      <c r="Q54" s="212">
        <f>SUM(Q42:Q53)</f>
        <v>0</v>
      </c>
      <c r="R54" s="213">
        <f t="shared" si="34"/>
        <v>0</v>
      </c>
      <c r="T54" s="212">
        <f>SUM(T42:T53)</f>
        <v>0</v>
      </c>
      <c r="U54" s="213">
        <f t="shared" si="35"/>
        <v>0</v>
      </c>
      <c r="W54" s="212">
        <f>SUM(W42:W53)</f>
        <v>0</v>
      </c>
      <c r="X54" s="213">
        <f t="shared" si="36"/>
        <v>0</v>
      </c>
      <c r="Z54" s="212">
        <f>SUM(Z42:Z53)</f>
        <v>0</v>
      </c>
      <c r="AA54" s="213">
        <f t="shared" si="37"/>
        <v>0</v>
      </c>
      <c r="AC54" s="212">
        <f>SUM(AC42:AC53)</f>
        <v>0</v>
      </c>
      <c r="AD54" s="213">
        <f t="shared" si="38"/>
        <v>0</v>
      </c>
      <c r="AF54" s="212">
        <f>SUM(AF42:AF53)</f>
        <v>0</v>
      </c>
      <c r="AG54" s="213">
        <f t="shared" si="39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02"/>
      <c r="F57" s="210">
        <f t="shared" ref="F57:F63" si="40">IFERROR(E57/E$27,0)</f>
        <v>0</v>
      </c>
      <c r="H57" s="202"/>
      <c r="I57" s="210">
        <f t="shared" ref="I57:I61" si="41">IFERROR(H57/H$27,0)</f>
        <v>0</v>
      </c>
      <c r="K57" s="202"/>
      <c r="L57" s="210">
        <f t="shared" ref="L57:L61" si="42">IFERROR(K57/K$27,0)</f>
        <v>0</v>
      </c>
      <c r="N57" s="202"/>
      <c r="O57" s="210">
        <f t="shared" ref="O57:O61" si="43">IFERROR(N57/N$27,0)</f>
        <v>0</v>
      </c>
      <c r="Q57" s="202"/>
      <c r="R57" s="210">
        <f t="shared" ref="R57:R61" si="44">IFERROR(Q57/Q$27,0)</f>
        <v>0</v>
      </c>
      <c r="T57" s="202"/>
      <c r="U57" s="210">
        <f t="shared" ref="U57:U61" si="45">IFERROR(T57/T$27,0)</f>
        <v>0</v>
      </c>
      <c r="W57" s="202"/>
      <c r="X57" s="210">
        <f t="shared" ref="X57:X61" si="46">IFERROR(W57/W$27,0)</f>
        <v>0</v>
      </c>
      <c r="Z57" s="202"/>
      <c r="AA57" s="210">
        <f t="shared" ref="AA57:AA61" si="47">IFERROR(Z57/Z$27,0)</f>
        <v>0</v>
      </c>
      <c r="AC57" s="202"/>
      <c r="AD57" s="210">
        <f t="shared" ref="AD57:AD61" si="48">IFERROR(AC57/AC$27,0)</f>
        <v>0</v>
      </c>
      <c r="AF57" s="202"/>
      <c r="AG57" s="210">
        <f t="shared" ref="AG57:AG61" si="49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02"/>
      <c r="F58" s="210">
        <f t="shared" si="40"/>
        <v>0</v>
      </c>
      <c r="H58" s="202"/>
      <c r="I58" s="210">
        <f t="shared" si="41"/>
        <v>0</v>
      </c>
      <c r="K58" s="202"/>
      <c r="L58" s="210">
        <f t="shared" si="42"/>
        <v>0</v>
      </c>
      <c r="N58" s="202"/>
      <c r="O58" s="210">
        <f t="shared" si="43"/>
        <v>0</v>
      </c>
      <c r="Q58" s="202"/>
      <c r="R58" s="210">
        <f t="shared" si="44"/>
        <v>0</v>
      </c>
      <c r="T58" s="202"/>
      <c r="U58" s="210">
        <f t="shared" si="45"/>
        <v>0</v>
      </c>
      <c r="W58" s="202"/>
      <c r="X58" s="210">
        <f t="shared" si="46"/>
        <v>0</v>
      </c>
      <c r="Z58" s="202"/>
      <c r="AA58" s="210">
        <f t="shared" si="47"/>
        <v>0</v>
      </c>
      <c r="AC58" s="202"/>
      <c r="AD58" s="210">
        <f t="shared" si="48"/>
        <v>0</v>
      </c>
      <c r="AF58" s="202"/>
      <c r="AG58" s="210">
        <f t="shared" si="49"/>
        <v>0</v>
      </c>
    </row>
    <row r="59" spans="2:33" ht="13.15" customHeight="1" x14ac:dyDescent="0.25">
      <c r="B59" s="11" t="s">
        <v>227</v>
      </c>
      <c r="C59" s="53"/>
      <c r="D59" s="53"/>
      <c r="E59" s="202"/>
      <c r="F59" s="210">
        <f t="shared" si="40"/>
        <v>0</v>
      </c>
      <c r="H59" s="202"/>
      <c r="I59" s="210">
        <f t="shared" si="41"/>
        <v>0</v>
      </c>
      <c r="K59" s="202"/>
      <c r="L59" s="210">
        <f t="shared" si="42"/>
        <v>0</v>
      </c>
      <c r="N59" s="202"/>
      <c r="O59" s="210">
        <f t="shared" si="43"/>
        <v>0</v>
      </c>
      <c r="Q59" s="202"/>
      <c r="R59" s="210">
        <f t="shared" si="44"/>
        <v>0</v>
      </c>
      <c r="T59" s="202"/>
      <c r="U59" s="210">
        <f t="shared" si="45"/>
        <v>0</v>
      </c>
      <c r="W59" s="202"/>
      <c r="X59" s="210">
        <f t="shared" si="46"/>
        <v>0</v>
      </c>
      <c r="Z59" s="202"/>
      <c r="AA59" s="210">
        <f t="shared" si="47"/>
        <v>0</v>
      </c>
      <c r="AC59" s="202"/>
      <c r="AD59" s="210">
        <f t="shared" si="48"/>
        <v>0</v>
      </c>
      <c r="AF59" s="202"/>
      <c r="AG59" s="210">
        <f t="shared" si="49"/>
        <v>0</v>
      </c>
    </row>
    <row r="60" spans="2:33" ht="13.15" customHeight="1" x14ac:dyDescent="0.25">
      <c r="B60" s="11" t="s">
        <v>228</v>
      </c>
      <c r="C60" s="53"/>
      <c r="D60" s="53"/>
      <c r="E60" s="204"/>
      <c r="F60" s="211">
        <f t="shared" si="40"/>
        <v>0</v>
      </c>
      <c r="H60" s="204"/>
      <c r="I60" s="211">
        <f t="shared" si="41"/>
        <v>0</v>
      </c>
      <c r="K60" s="204"/>
      <c r="L60" s="211">
        <f t="shared" si="42"/>
        <v>0</v>
      </c>
      <c r="N60" s="204"/>
      <c r="O60" s="211">
        <f t="shared" si="43"/>
        <v>0</v>
      </c>
      <c r="Q60" s="204"/>
      <c r="R60" s="211">
        <f t="shared" si="44"/>
        <v>0</v>
      </c>
      <c r="T60" s="204"/>
      <c r="U60" s="211">
        <f t="shared" si="45"/>
        <v>0</v>
      </c>
      <c r="W60" s="204"/>
      <c r="X60" s="211">
        <f t="shared" si="46"/>
        <v>0</v>
      </c>
      <c r="Z60" s="204"/>
      <c r="AA60" s="211">
        <f t="shared" si="47"/>
        <v>0</v>
      </c>
      <c r="AC60" s="204"/>
      <c r="AD60" s="211">
        <f t="shared" si="48"/>
        <v>0</v>
      </c>
      <c r="AF60" s="204"/>
      <c r="AG60" s="211">
        <f t="shared" si="49"/>
        <v>0</v>
      </c>
    </row>
    <row r="61" spans="2:33" x14ac:dyDescent="0.25">
      <c r="B61" s="53" t="s">
        <v>229</v>
      </c>
      <c r="E61" s="212">
        <f>SUM(E57:E60)</f>
        <v>0</v>
      </c>
      <c r="F61" s="213">
        <f t="shared" si="40"/>
        <v>0</v>
      </c>
      <c r="H61" s="212">
        <f>SUM(H57:H60)</f>
        <v>0</v>
      </c>
      <c r="I61" s="213">
        <f t="shared" si="41"/>
        <v>0</v>
      </c>
      <c r="K61" s="212">
        <f>SUM(K57:K60)</f>
        <v>0</v>
      </c>
      <c r="L61" s="213">
        <f t="shared" si="42"/>
        <v>0</v>
      </c>
      <c r="N61" s="212">
        <f>SUM(N57:N60)</f>
        <v>0</v>
      </c>
      <c r="O61" s="213">
        <f t="shared" si="43"/>
        <v>0</v>
      </c>
      <c r="Q61" s="212">
        <f>SUM(Q57:Q60)</f>
        <v>0</v>
      </c>
      <c r="R61" s="213">
        <f t="shared" si="44"/>
        <v>0</v>
      </c>
      <c r="T61" s="212">
        <f>SUM(T57:T60)</f>
        <v>0</v>
      </c>
      <c r="U61" s="213">
        <f t="shared" si="45"/>
        <v>0</v>
      </c>
      <c r="W61" s="212">
        <f>SUM(W57:W60)</f>
        <v>0</v>
      </c>
      <c r="X61" s="213">
        <f t="shared" si="46"/>
        <v>0</v>
      </c>
      <c r="Z61" s="212">
        <f>SUM(Z57:Z60)</f>
        <v>0</v>
      </c>
      <c r="AA61" s="213">
        <f t="shared" si="47"/>
        <v>0</v>
      </c>
      <c r="AC61" s="212">
        <f>SUM(AC57:AC60)</f>
        <v>0</v>
      </c>
      <c r="AD61" s="213">
        <f t="shared" si="48"/>
        <v>0</v>
      </c>
      <c r="AF61" s="212">
        <f>SUM(AF57:AF60)</f>
        <v>0</v>
      </c>
      <c r="AG61" s="213">
        <f t="shared" si="49"/>
        <v>0</v>
      </c>
    </row>
    <row r="62" spans="2:33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40"/>
        <v>0</v>
      </c>
      <c r="H63" s="212">
        <f>H27-H33-H39-H54-H61</f>
        <v>0</v>
      </c>
      <c r="I63" s="213">
        <f t="shared" ref="I63" si="50">IFERROR(H63/H$27,0)</f>
        <v>0</v>
      </c>
      <c r="K63" s="212">
        <f>K27-K33-K39-K54-K61</f>
        <v>0</v>
      </c>
      <c r="L63" s="213">
        <f t="shared" ref="L63" si="51">IFERROR(K63/K$27,0)</f>
        <v>0</v>
      </c>
      <c r="N63" s="212">
        <f>N27-N33-N39-N54-N61</f>
        <v>0</v>
      </c>
      <c r="O63" s="213">
        <f t="shared" ref="O63" si="52">IFERROR(N63/N$27,0)</f>
        <v>0</v>
      </c>
      <c r="Q63" s="212">
        <f>Q27-Q33-Q39-Q54-Q61</f>
        <v>0</v>
      </c>
      <c r="R63" s="213">
        <f t="shared" ref="R63" si="53">IFERROR(Q63/Q$27,0)</f>
        <v>0</v>
      </c>
      <c r="T63" s="212">
        <f>T27-T33-T39-T54-T61</f>
        <v>0</v>
      </c>
      <c r="U63" s="213">
        <f t="shared" ref="U63" si="54">IFERROR(T63/T$27,0)</f>
        <v>0</v>
      </c>
      <c r="W63" s="212">
        <f>W27-W33-W39-W54-W61</f>
        <v>0</v>
      </c>
      <c r="X63" s="213">
        <f t="shared" ref="X63" si="55">IFERROR(W63/W$27,0)</f>
        <v>0</v>
      </c>
      <c r="Z63" s="212">
        <f>Z27-Z33-Z39-Z54-Z61</f>
        <v>0</v>
      </c>
      <c r="AA63" s="213">
        <f t="shared" ref="AA63" si="56">IFERROR(Z63/Z$27,0)</f>
        <v>0</v>
      </c>
      <c r="AC63" s="212">
        <f>AC27-AC33-AC39-AC54-AC61</f>
        <v>0</v>
      </c>
      <c r="AD63" s="213">
        <f t="shared" ref="AD63" si="57">IFERROR(AC63/AC$27,0)</f>
        <v>0</v>
      </c>
      <c r="AF63" s="212">
        <f>AF27-AF33-AF39-AF54-AF61</f>
        <v>0</v>
      </c>
      <c r="AG63" s="213">
        <f t="shared" ref="AG63" si="58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G64" s="276"/>
      <c r="H64" s="262"/>
      <c r="I64" s="263"/>
      <c r="K64" s="262"/>
      <c r="L64" s="263"/>
      <c r="N64" s="262"/>
      <c r="O64" s="263"/>
      <c r="P64" s="276"/>
      <c r="Q64" s="262"/>
      <c r="R64" s="263"/>
      <c r="T64" s="262"/>
      <c r="U64" s="263"/>
      <c r="W64" s="262"/>
      <c r="X64" s="263"/>
      <c r="Y64" s="276"/>
      <c r="Z64" s="262"/>
      <c r="AA64" s="263"/>
      <c r="AB64" s="276"/>
      <c r="AC64" s="262"/>
      <c r="AD64" s="263"/>
      <c r="AE64" s="276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x14ac:dyDescent="0.25">
      <c r="A70" s="38">
        <f t="shared" ref="A70:A75" si="59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x14ac:dyDescent="0.25">
      <c r="A71" s="38">
        <f t="shared" si="59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x14ac:dyDescent="0.25">
      <c r="A72" s="38">
        <f t="shared" si="59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x14ac:dyDescent="0.25">
      <c r="A73" s="38">
        <f t="shared" si="59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x14ac:dyDescent="0.25">
      <c r="A74" s="38">
        <f t="shared" si="59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x14ac:dyDescent="0.25">
      <c r="A75" s="38">
        <f t="shared" si="59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</sheetData>
  <sheetProtection selectLockedCells="1"/>
  <mergeCells count="21">
    <mergeCell ref="B75:R75"/>
    <mergeCell ref="I1:L1"/>
    <mergeCell ref="I2:L2"/>
    <mergeCell ref="A3:B3"/>
    <mergeCell ref="F17:F18"/>
    <mergeCell ref="I17:I18"/>
    <mergeCell ref="L17:L18"/>
    <mergeCell ref="B72:R72"/>
    <mergeCell ref="B73:R73"/>
    <mergeCell ref="B74:R74"/>
    <mergeCell ref="AG17:AG18"/>
    <mergeCell ref="B68:R68"/>
    <mergeCell ref="B69:R69"/>
    <mergeCell ref="B70:R70"/>
    <mergeCell ref="B71:R71"/>
    <mergeCell ref="O17:O18"/>
    <mergeCell ref="R17:R18"/>
    <mergeCell ref="U17:U18"/>
    <mergeCell ref="X17:X18"/>
    <mergeCell ref="AA17:AA18"/>
    <mergeCell ref="AD17:AD18"/>
  </mergeCells>
  <pageMargins left="0.7" right="0.7" top="0.75" bottom="0.75" header="0.3" footer="0.3"/>
  <pageSetup orientation="portrait" horizontalDpi="4294967295" verticalDpi="4294967295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D4EDD-89B7-4BB3-81B1-EBB854B1D556}">
  <sheetPr>
    <tabColor theme="7" tint="0.39997558519241921"/>
  </sheetPr>
  <dimension ref="A1:AG75"/>
  <sheetViews>
    <sheetView showGridLines="0" zoomScaleNormal="100" workbookViewId="0">
      <selection activeCell="B19" sqref="B19:B24"/>
    </sheetView>
  </sheetViews>
  <sheetFormatPr defaultColWidth="9.28515625" defaultRowHeight="13.5" x14ac:dyDescent="0.25"/>
  <cols>
    <col min="1" max="1" width="2.7109375" style="11" customWidth="1"/>
    <col min="2" max="2" width="20.28515625" style="11" customWidth="1"/>
    <col min="3" max="3" width="37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 t="s">
        <v>181</v>
      </c>
      <c r="I1" s="400" t="s">
        <v>45</v>
      </c>
      <c r="J1" s="400"/>
      <c r="K1" s="400"/>
      <c r="L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  <c r="H2" s="93" t="s">
        <v>182</v>
      </c>
      <c r="I2" s="401"/>
      <c r="J2" s="401"/>
      <c r="K2" s="401"/>
      <c r="L2" s="401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E5" s="53"/>
      <c r="F5" s="53"/>
      <c r="H5" s="53"/>
      <c r="I5" s="53"/>
      <c r="K5" s="53"/>
      <c r="L5" s="53"/>
      <c r="N5" s="53"/>
      <c r="O5" s="53"/>
      <c r="Q5" s="53"/>
      <c r="R5" s="53"/>
      <c r="T5" s="53"/>
      <c r="U5" s="53"/>
      <c r="W5" s="53"/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E6" s="53"/>
      <c r="F6" s="53"/>
      <c r="H6" s="53"/>
      <c r="I6" s="53"/>
      <c r="K6" s="53"/>
      <c r="L6" s="53"/>
      <c r="N6" s="53"/>
      <c r="O6" s="53"/>
      <c r="Q6" s="53"/>
      <c r="R6" s="53"/>
      <c r="T6" s="53"/>
      <c r="U6" s="53"/>
      <c r="W6" s="53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235</v>
      </c>
      <c r="E7" s="53"/>
      <c r="F7" s="53"/>
      <c r="H7" s="53"/>
      <c r="I7" s="53"/>
      <c r="K7" s="53"/>
      <c r="L7" s="53"/>
      <c r="N7" s="53"/>
      <c r="O7" s="53"/>
      <c r="Q7" s="53"/>
      <c r="R7" s="53"/>
      <c r="T7" s="53"/>
      <c r="U7" s="53"/>
      <c r="W7" s="53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C9" s="194" t="s">
        <v>236</v>
      </c>
      <c r="E9" s="198"/>
      <c r="F9" s="53"/>
      <c r="H9" s="198"/>
      <c r="I9" s="53"/>
      <c r="K9" s="198"/>
      <c r="L9" s="53"/>
      <c r="N9" s="198"/>
      <c r="O9" s="53"/>
      <c r="Q9" s="198"/>
      <c r="R9" s="53"/>
      <c r="T9" s="198"/>
      <c r="U9" s="53"/>
      <c r="W9" s="198"/>
      <c r="X9" s="53"/>
      <c r="Z9" s="198"/>
      <c r="AA9" s="53"/>
      <c r="AC9" s="198"/>
      <c r="AD9" s="53"/>
      <c r="AF9" s="198"/>
      <c r="AG9" s="53"/>
    </row>
    <row r="10" spans="1:33" ht="13.15" customHeight="1" x14ac:dyDescent="0.25">
      <c r="C10" s="194" t="s">
        <v>187</v>
      </c>
      <c r="E10" s="198"/>
      <c r="F10" s="53"/>
      <c r="H10" s="198"/>
      <c r="I10" s="53"/>
      <c r="K10" s="198"/>
      <c r="L10" s="53"/>
      <c r="N10" s="198"/>
      <c r="O10" s="53"/>
      <c r="Q10" s="198"/>
      <c r="R10" s="53"/>
      <c r="T10" s="198"/>
      <c r="U10" s="53"/>
      <c r="W10" s="198"/>
      <c r="X10" s="53"/>
      <c r="Z10" s="198"/>
      <c r="AA10" s="53"/>
      <c r="AC10" s="198"/>
      <c r="AD10" s="53"/>
      <c r="AF10" s="198"/>
      <c r="AG10" s="53"/>
    </row>
    <row r="11" spans="1:33" ht="13.15" customHeight="1" x14ac:dyDescent="0.25">
      <c r="C11" s="194" t="s">
        <v>237</v>
      </c>
      <c r="E11" s="139"/>
      <c r="F11" s="53"/>
      <c r="H11" s="139"/>
      <c r="I11" s="53"/>
      <c r="K11" s="139"/>
      <c r="L11" s="53"/>
      <c r="N11" s="139"/>
      <c r="O11" s="53"/>
      <c r="Q11" s="139"/>
      <c r="R11" s="53"/>
      <c r="T11" s="139"/>
      <c r="U11" s="53"/>
      <c r="W11" s="139"/>
      <c r="X11" s="53"/>
      <c r="Z11" s="139"/>
      <c r="AA11" s="53"/>
      <c r="AC11" s="139"/>
      <c r="AD11" s="53"/>
      <c r="AF11" s="139"/>
      <c r="AG11" s="53"/>
    </row>
    <row r="12" spans="1:33" ht="13.15" customHeight="1" x14ac:dyDescent="0.25">
      <c r="C12" s="194" t="s">
        <v>238</v>
      </c>
      <c r="E12" s="69"/>
      <c r="F12" s="53"/>
      <c r="H12" s="69"/>
      <c r="I12" s="53"/>
      <c r="K12" s="69"/>
      <c r="L12" s="53"/>
      <c r="N12" s="69"/>
      <c r="O12" s="53"/>
      <c r="Q12" s="69"/>
      <c r="R12" s="53"/>
      <c r="T12" s="69"/>
      <c r="U12" s="53"/>
      <c r="W12" s="69"/>
      <c r="X12" s="53"/>
      <c r="Z12" s="69"/>
      <c r="AA12" s="53"/>
      <c r="AC12" s="69"/>
      <c r="AD12" s="53"/>
      <c r="AF12" s="69"/>
      <c r="AG12" s="53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G14" s="53"/>
      <c r="H14" s="53"/>
      <c r="I14" s="53"/>
      <c r="J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239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02"/>
      <c r="F19" s="210">
        <f t="shared" ref="F19:F27" si="0">IFERROR(E19/E$27,0)</f>
        <v>0</v>
      </c>
      <c r="H19" s="202"/>
      <c r="I19" s="210">
        <f t="shared" ref="I19:I27" si="1">IFERROR(H19/H$27,0)</f>
        <v>0</v>
      </c>
      <c r="K19" s="202"/>
      <c r="L19" s="210">
        <f t="shared" ref="L19:L27" si="2">IFERROR(K19/K$27,0)</f>
        <v>0</v>
      </c>
      <c r="N19" s="202"/>
      <c r="O19" s="210">
        <f t="shared" ref="O19:O27" si="3">IFERROR(N19/N$27,0)</f>
        <v>0</v>
      </c>
      <c r="Q19" s="202"/>
      <c r="R19" s="210">
        <f t="shared" ref="R19:R27" si="4">IFERROR(Q19/Q$27,0)</f>
        <v>0</v>
      </c>
      <c r="T19" s="202"/>
      <c r="U19" s="210">
        <f t="shared" ref="U19:U27" si="5">IFERROR(T19/T$27,0)</f>
        <v>0</v>
      </c>
      <c r="W19" s="202"/>
      <c r="X19" s="210">
        <f t="shared" ref="X19:X27" si="6">IFERROR(W19/W$27,0)</f>
        <v>0</v>
      </c>
      <c r="Z19" s="202"/>
      <c r="AA19" s="210">
        <f t="shared" ref="AA19:AA27" si="7">IFERROR(Z19/Z$27,0)</f>
        <v>0</v>
      </c>
      <c r="AC19" s="202"/>
      <c r="AD19" s="210">
        <f t="shared" ref="AD19:AD27" si="8">IFERROR(AC19/AC$27,0)</f>
        <v>0</v>
      </c>
      <c r="AF19" s="202"/>
      <c r="AG19" s="210">
        <f t="shared" ref="AG19:AG27" si="9">IFERROR(AF19/AF$27,0)</f>
        <v>0</v>
      </c>
    </row>
    <row r="20" spans="2:33" ht="13.15" customHeight="1" x14ac:dyDescent="0.25">
      <c r="B20" s="11" t="s">
        <v>195</v>
      </c>
      <c r="E20" s="202"/>
      <c r="F20" s="210">
        <f t="shared" si="0"/>
        <v>0</v>
      </c>
      <c r="H20" s="202"/>
      <c r="I20" s="210">
        <f t="shared" si="1"/>
        <v>0</v>
      </c>
      <c r="K20" s="202"/>
      <c r="L20" s="210">
        <f t="shared" si="2"/>
        <v>0</v>
      </c>
      <c r="N20" s="202"/>
      <c r="O20" s="210">
        <f t="shared" si="3"/>
        <v>0</v>
      </c>
      <c r="Q20" s="202"/>
      <c r="R20" s="210">
        <f t="shared" si="4"/>
        <v>0</v>
      </c>
      <c r="T20" s="202"/>
      <c r="U20" s="210">
        <f t="shared" si="5"/>
        <v>0</v>
      </c>
      <c r="W20" s="202"/>
      <c r="X20" s="210">
        <f t="shared" si="6"/>
        <v>0</v>
      </c>
      <c r="Z20" s="202"/>
      <c r="AA20" s="210">
        <f t="shared" si="7"/>
        <v>0</v>
      </c>
      <c r="AC20" s="202"/>
      <c r="AD20" s="210">
        <f t="shared" si="8"/>
        <v>0</v>
      </c>
      <c r="AF20" s="202"/>
      <c r="AG20" s="210">
        <f t="shared" si="9"/>
        <v>0</v>
      </c>
    </row>
    <row r="21" spans="2:33" ht="13.15" customHeight="1" x14ac:dyDescent="0.25">
      <c r="B21" s="11" t="s">
        <v>76</v>
      </c>
      <c r="E21" s="202"/>
      <c r="F21" s="210">
        <f t="shared" si="0"/>
        <v>0</v>
      </c>
      <c r="H21" s="202"/>
      <c r="I21" s="210">
        <f t="shared" si="1"/>
        <v>0</v>
      </c>
      <c r="K21" s="202"/>
      <c r="L21" s="210">
        <f t="shared" si="2"/>
        <v>0</v>
      </c>
      <c r="N21" s="202"/>
      <c r="O21" s="210">
        <f t="shared" si="3"/>
        <v>0</v>
      </c>
      <c r="Q21" s="202"/>
      <c r="R21" s="210">
        <f t="shared" si="4"/>
        <v>0</v>
      </c>
      <c r="T21" s="202"/>
      <c r="U21" s="210">
        <f t="shared" si="5"/>
        <v>0</v>
      </c>
      <c r="W21" s="202"/>
      <c r="X21" s="210">
        <f t="shared" si="6"/>
        <v>0</v>
      </c>
      <c r="Z21" s="202"/>
      <c r="AA21" s="210">
        <f t="shared" si="7"/>
        <v>0</v>
      </c>
      <c r="AC21" s="202"/>
      <c r="AD21" s="210">
        <f t="shared" si="8"/>
        <v>0</v>
      </c>
      <c r="AF21" s="202"/>
      <c r="AG21" s="210">
        <f t="shared" si="9"/>
        <v>0</v>
      </c>
    </row>
    <row r="22" spans="2:33" ht="13.15" customHeight="1" x14ac:dyDescent="0.25">
      <c r="B22" s="261" t="s">
        <v>196</v>
      </c>
      <c r="E22" s="202"/>
      <c r="F22" s="210">
        <f t="shared" si="0"/>
        <v>0</v>
      </c>
      <c r="H22" s="202"/>
      <c r="I22" s="210">
        <f t="shared" si="1"/>
        <v>0</v>
      </c>
      <c r="K22" s="202"/>
      <c r="L22" s="210">
        <f t="shared" si="2"/>
        <v>0</v>
      </c>
      <c r="N22" s="202"/>
      <c r="O22" s="210">
        <f t="shared" si="3"/>
        <v>0</v>
      </c>
      <c r="Q22" s="202"/>
      <c r="R22" s="210">
        <f t="shared" si="4"/>
        <v>0</v>
      </c>
      <c r="T22" s="202"/>
      <c r="U22" s="210">
        <f t="shared" si="5"/>
        <v>0</v>
      </c>
      <c r="W22" s="202"/>
      <c r="X22" s="210">
        <f t="shared" si="6"/>
        <v>0</v>
      </c>
      <c r="Z22" s="202"/>
      <c r="AA22" s="210">
        <f t="shared" si="7"/>
        <v>0</v>
      </c>
      <c r="AC22" s="202"/>
      <c r="AD22" s="210">
        <f t="shared" si="8"/>
        <v>0</v>
      </c>
      <c r="AF22" s="202"/>
      <c r="AG22" s="210">
        <f t="shared" si="9"/>
        <v>0</v>
      </c>
    </row>
    <row r="23" spans="2:33" ht="13.15" customHeight="1" x14ac:dyDescent="0.25">
      <c r="B23" s="11" t="s">
        <v>81</v>
      </c>
      <c r="E23" s="202"/>
      <c r="F23" s="210">
        <f t="shared" si="0"/>
        <v>0</v>
      </c>
      <c r="H23" s="202"/>
      <c r="I23" s="210">
        <f t="shared" si="1"/>
        <v>0</v>
      </c>
      <c r="K23" s="202"/>
      <c r="L23" s="210">
        <f t="shared" si="2"/>
        <v>0</v>
      </c>
      <c r="N23" s="202"/>
      <c r="O23" s="210">
        <f t="shared" si="3"/>
        <v>0</v>
      </c>
      <c r="Q23" s="202"/>
      <c r="R23" s="210">
        <f t="shared" si="4"/>
        <v>0</v>
      </c>
      <c r="T23" s="202"/>
      <c r="U23" s="210">
        <f t="shared" si="5"/>
        <v>0</v>
      </c>
      <c r="W23" s="202"/>
      <c r="X23" s="210">
        <f t="shared" si="6"/>
        <v>0</v>
      </c>
      <c r="Z23" s="202"/>
      <c r="AA23" s="210">
        <f t="shared" si="7"/>
        <v>0</v>
      </c>
      <c r="AC23" s="202"/>
      <c r="AD23" s="210">
        <f t="shared" si="8"/>
        <v>0</v>
      </c>
      <c r="AF23" s="202"/>
      <c r="AG23" s="210">
        <f t="shared" si="9"/>
        <v>0</v>
      </c>
    </row>
    <row r="24" spans="2:33" ht="13.15" customHeight="1" x14ac:dyDescent="0.25">
      <c r="B24" s="11" t="s">
        <v>197</v>
      </c>
      <c r="E24" s="202"/>
      <c r="F24" s="210">
        <f t="shared" si="0"/>
        <v>0</v>
      </c>
      <c r="H24" s="202"/>
      <c r="I24" s="210">
        <f t="shared" si="1"/>
        <v>0</v>
      </c>
      <c r="K24" s="202"/>
      <c r="L24" s="210">
        <f t="shared" si="2"/>
        <v>0</v>
      </c>
      <c r="N24" s="202"/>
      <c r="O24" s="210">
        <f t="shared" si="3"/>
        <v>0</v>
      </c>
      <c r="Q24" s="202"/>
      <c r="R24" s="210">
        <f t="shared" si="4"/>
        <v>0</v>
      </c>
      <c r="T24" s="202"/>
      <c r="U24" s="210">
        <f t="shared" si="5"/>
        <v>0</v>
      </c>
      <c r="W24" s="202"/>
      <c r="X24" s="210">
        <f t="shared" si="6"/>
        <v>0</v>
      </c>
      <c r="Z24" s="202"/>
      <c r="AA24" s="210">
        <f t="shared" si="7"/>
        <v>0</v>
      </c>
      <c r="AC24" s="202"/>
      <c r="AD24" s="210">
        <f t="shared" si="8"/>
        <v>0</v>
      </c>
      <c r="AF24" s="202"/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02"/>
      <c r="F25" s="210">
        <f t="shared" si="0"/>
        <v>0</v>
      </c>
      <c r="H25" s="202"/>
      <c r="I25" s="210">
        <f t="shared" si="1"/>
        <v>0</v>
      </c>
      <c r="K25" s="202"/>
      <c r="L25" s="210">
        <f t="shared" si="2"/>
        <v>0</v>
      </c>
      <c r="N25" s="202"/>
      <c r="O25" s="210">
        <f t="shared" si="3"/>
        <v>0</v>
      </c>
      <c r="Q25" s="202"/>
      <c r="R25" s="210">
        <f t="shared" si="4"/>
        <v>0</v>
      </c>
      <c r="T25" s="202"/>
      <c r="U25" s="210">
        <f t="shared" si="5"/>
        <v>0</v>
      </c>
      <c r="W25" s="202"/>
      <c r="X25" s="210">
        <f t="shared" si="6"/>
        <v>0</v>
      </c>
      <c r="Z25" s="202"/>
      <c r="AA25" s="210">
        <f t="shared" si="7"/>
        <v>0</v>
      </c>
      <c r="AC25" s="202"/>
      <c r="AD25" s="210">
        <f t="shared" si="8"/>
        <v>0</v>
      </c>
      <c r="AF25" s="202"/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04"/>
      <c r="F26" s="211">
        <f t="shared" si="0"/>
        <v>0</v>
      </c>
      <c r="H26" s="204"/>
      <c r="I26" s="211">
        <f t="shared" si="1"/>
        <v>0</v>
      </c>
      <c r="K26" s="204"/>
      <c r="L26" s="211">
        <f t="shared" si="2"/>
        <v>0</v>
      </c>
      <c r="N26" s="204"/>
      <c r="O26" s="211">
        <f t="shared" si="3"/>
        <v>0</v>
      </c>
      <c r="Q26" s="204"/>
      <c r="R26" s="211">
        <f t="shared" si="4"/>
        <v>0</v>
      </c>
      <c r="T26" s="204"/>
      <c r="U26" s="211">
        <f t="shared" si="5"/>
        <v>0</v>
      </c>
      <c r="W26" s="204"/>
      <c r="X26" s="211">
        <f t="shared" si="6"/>
        <v>0</v>
      </c>
      <c r="Z26" s="204"/>
      <c r="AA26" s="211">
        <f t="shared" si="7"/>
        <v>0</v>
      </c>
      <c r="AC26" s="204"/>
      <c r="AD26" s="211">
        <f t="shared" si="8"/>
        <v>0</v>
      </c>
      <c r="AF26" s="204"/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02"/>
      <c r="F30" s="210">
        <f t="shared" ref="F30:F33" si="10">IFERROR(E30/E$27,0)</f>
        <v>0</v>
      </c>
      <c r="H30" s="202"/>
      <c r="I30" s="210">
        <f t="shared" ref="I30:I33" si="11">IFERROR(H30/H$27,0)</f>
        <v>0</v>
      </c>
      <c r="K30" s="202"/>
      <c r="L30" s="210">
        <f t="shared" ref="L30:L33" si="12">IFERROR(K30/K$27,0)</f>
        <v>0</v>
      </c>
      <c r="N30" s="202"/>
      <c r="O30" s="210">
        <f t="shared" ref="O30:O33" si="13">IFERROR(N30/N$27,0)</f>
        <v>0</v>
      </c>
      <c r="Q30" s="202"/>
      <c r="R30" s="210">
        <f t="shared" ref="R30:R33" si="14">IFERROR(Q30/Q$27,0)</f>
        <v>0</v>
      </c>
      <c r="T30" s="202"/>
      <c r="U30" s="210">
        <f t="shared" ref="U30:U33" si="15">IFERROR(T30/T$27,0)</f>
        <v>0</v>
      </c>
      <c r="W30" s="202"/>
      <c r="X30" s="210">
        <f t="shared" ref="X30:X33" si="16">IFERROR(W30/W$27,0)</f>
        <v>0</v>
      </c>
      <c r="Z30" s="202"/>
      <c r="AA30" s="210">
        <f t="shared" ref="AA30:AA33" si="17">IFERROR(Z30/Z$27,0)</f>
        <v>0</v>
      </c>
      <c r="AC30" s="202"/>
      <c r="AD30" s="210">
        <f t="shared" ref="AD30:AD33" si="18">IFERROR(AC30/AC$27,0)</f>
        <v>0</v>
      </c>
      <c r="AF30" s="202"/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02"/>
      <c r="F31" s="210">
        <f t="shared" si="10"/>
        <v>0</v>
      </c>
      <c r="H31" s="202"/>
      <c r="I31" s="210">
        <f t="shared" si="11"/>
        <v>0</v>
      </c>
      <c r="K31" s="202"/>
      <c r="L31" s="210">
        <f t="shared" si="12"/>
        <v>0</v>
      </c>
      <c r="N31" s="202"/>
      <c r="O31" s="210">
        <f t="shared" si="13"/>
        <v>0</v>
      </c>
      <c r="Q31" s="202"/>
      <c r="R31" s="210">
        <f t="shared" si="14"/>
        <v>0</v>
      </c>
      <c r="T31" s="202"/>
      <c r="U31" s="210">
        <f t="shared" si="15"/>
        <v>0</v>
      </c>
      <c r="W31" s="202"/>
      <c r="X31" s="210">
        <f t="shared" si="16"/>
        <v>0</v>
      </c>
      <c r="Z31" s="202"/>
      <c r="AA31" s="210">
        <f t="shared" si="17"/>
        <v>0</v>
      </c>
      <c r="AC31" s="202"/>
      <c r="AD31" s="210">
        <f t="shared" si="18"/>
        <v>0</v>
      </c>
      <c r="AF31" s="202"/>
      <c r="AG31" s="210">
        <f t="shared" si="19"/>
        <v>0</v>
      </c>
    </row>
    <row r="32" spans="2:33" ht="13.15" customHeight="1" x14ac:dyDescent="0.25">
      <c r="B32" s="11" t="s">
        <v>203</v>
      </c>
      <c r="E32" s="204"/>
      <c r="F32" s="211">
        <f t="shared" si="10"/>
        <v>0</v>
      </c>
      <c r="H32" s="204"/>
      <c r="I32" s="211">
        <f t="shared" si="11"/>
        <v>0</v>
      </c>
      <c r="K32" s="204"/>
      <c r="L32" s="211">
        <f t="shared" si="12"/>
        <v>0</v>
      </c>
      <c r="N32" s="204"/>
      <c r="O32" s="211">
        <f t="shared" si="13"/>
        <v>0</v>
      </c>
      <c r="Q32" s="204"/>
      <c r="R32" s="211">
        <f t="shared" si="14"/>
        <v>0</v>
      </c>
      <c r="T32" s="204"/>
      <c r="U32" s="211">
        <f t="shared" si="15"/>
        <v>0</v>
      </c>
      <c r="W32" s="204"/>
      <c r="X32" s="211">
        <f t="shared" si="16"/>
        <v>0</v>
      </c>
      <c r="Z32" s="204"/>
      <c r="AA32" s="211">
        <f t="shared" si="17"/>
        <v>0</v>
      </c>
      <c r="AC32" s="204"/>
      <c r="AD32" s="211">
        <f t="shared" si="18"/>
        <v>0</v>
      </c>
      <c r="AF32" s="204"/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02"/>
      <c r="F36" s="210">
        <f t="shared" ref="F36:F39" si="20">IFERROR(E36/E$27,0)</f>
        <v>0</v>
      </c>
      <c r="H36" s="202"/>
      <c r="I36" s="210">
        <f t="shared" ref="I36:I39" si="21">IFERROR(H36/H$27,0)</f>
        <v>0</v>
      </c>
      <c r="K36" s="202"/>
      <c r="L36" s="210">
        <f t="shared" ref="L36:L39" si="22">IFERROR(K36/K$27,0)</f>
        <v>0</v>
      </c>
      <c r="N36" s="202"/>
      <c r="O36" s="210">
        <f t="shared" ref="O36:O39" si="23">IFERROR(N36/N$27,0)</f>
        <v>0</v>
      </c>
      <c r="Q36" s="202"/>
      <c r="R36" s="210">
        <f t="shared" ref="R36:R39" si="24">IFERROR(Q36/Q$27,0)</f>
        <v>0</v>
      </c>
      <c r="T36" s="202"/>
      <c r="U36" s="210">
        <f t="shared" ref="U36:U39" si="25">IFERROR(T36/T$27,0)</f>
        <v>0</v>
      </c>
      <c r="W36" s="202"/>
      <c r="X36" s="210">
        <f t="shared" ref="X36:X39" si="26">IFERROR(W36/W$27,0)</f>
        <v>0</v>
      </c>
      <c r="Z36" s="202"/>
      <c r="AA36" s="210">
        <f t="shared" ref="AA36:AA39" si="27">IFERROR(Z36/Z$27,0)</f>
        <v>0</v>
      </c>
      <c r="AC36" s="202"/>
      <c r="AD36" s="210">
        <f t="shared" ref="AD36:AD39" si="28">IFERROR(AC36/AC$27,0)</f>
        <v>0</v>
      </c>
      <c r="AF36" s="202"/>
      <c r="AG36" s="210">
        <f t="shared" ref="AG36:AG39" si="29">IFERROR(AF36/AF$27,0)</f>
        <v>0</v>
      </c>
    </row>
    <row r="37" spans="2:33" ht="13.15" customHeight="1" x14ac:dyDescent="0.25">
      <c r="B37" s="11" t="s">
        <v>207</v>
      </c>
      <c r="E37" s="202"/>
      <c r="F37" s="210">
        <f t="shared" si="20"/>
        <v>0</v>
      </c>
      <c r="H37" s="202"/>
      <c r="I37" s="210">
        <f t="shared" si="21"/>
        <v>0</v>
      </c>
      <c r="K37" s="202"/>
      <c r="L37" s="210">
        <f t="shared" si="22"/>
        <v>0</v>
      </c>
      <c r="N37" s="202"/>
      <c r="O37" s="210">
        <f t="shared" si="23"/>
        <v>0</v>
      </c>
      <c r="Q37" s="202"/>
      <c r="R37" s="210">
        <f t="shared" si="24"/>
        <v>0</v>
      </c>
      <c r="T37" s="202"/>
      <c r="U37" s="210">
        <f t="shared" si="25"/>
        <v>0</v>
      </c>
      <c r="W37" s="202"/>
      <c r="X37" s="210">
        <f t="shared" si="26"/>
        <v>0</v>
      </c>
      <c r="Z37" s="202"/>
      <c r="AA37" s="210">
        <f t="shared" si="27"/>
        <v>0</v>
      </c>
      <c r="AC37" s="202"/>
      <c r="AD37" s="210">
        <f t="shared" si="28"/>
        <v>0</v>
      </c>
      <c r="AF37" s="202"/>
      <c r="AG37" s="210">
        <f t="shared" si="29"/>
        <v>0</v>
      </c>
    </row>
    <row r="38" spans="2:33" ht="13.15" customHeight="1" x14ac:dyDescent="0.25">
      <c r="B38" s="11" t="s">
        <v>208</v>
      </c>
      <c r="E38" s="204"/>
      <c r="F38" s="211">
        <f t="shared" si="20"/>
        <v>0</v>
      </c>
      <c r="H38" s="204"/>
      <c r="I38" s="211">
        <f t="shared" si="21"/>
        <v>0</v>
      </c>
      <c r="K38" s="204"/>
      <c r="L38" s="211">
        <f t="shared" si="22"/>
        <v>0</v>
      </c>
      <c r="N38" s="204"/>
      <c r="O38" s="211">
        <f t="shared" si="23"/>
        <v>0</v>
      </c>
      <c r="Q38" s="204"/>
      <c r="R38" s="211">
        <f t="shared" si="24"/>
        <v>0</v>
      </c>
      <c r="T38" s="204"/>
      <c r="U38" s="211">
        <f t="shared" si="25"/>
        <v>0</v>
      </c>
      <c r="W38" s="204"/>
      <c r="X38" s="211">
        <f t="shared" si="26"/>
        <v>0</v>
      </c>
      <c r="Z38" s="204"/>
      <c r="AA38" s="211">
        <f t="shared" si="27"/>
        <v>0</v>
      </c>
      <c r="AC38" s="204"/>
      <c r="AD38" s="211">
        <f t="shared" si="28"/>
        <v>0</v>
      </c>
      <c r="AF38" s="204"/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si="21"/>
        <v>0</v>
      </c>
      <c r="K39" s="212">
        <f>SUM(K36:K38)</f>
        <v>0</v>
      </c>
      <c r="L39" s="213">
        <f t="shared" si="22"/>
        <v>0</v>
      </c>
      <c r="N39" s="212">
        <f>SUM(N36:N38)</f>
        <v>0</v>
      </c>
      <c r="O39" s="213">
        <f t="shared" si="23"/>
        <v>0</v>
      </c>
      <c r="Q39" s="212">
        <f>SUM(Q36:Q38)</f>
        <v>0</v>
      </c>
      <c r="R39" s="213">
        <f t="shared" si="24"/>
        <v>0</v>
      </c>
      <c r="T39" s="212">
        <f>SUM(T36:T38)</f>
        <v>0</v>
      </c>
      <c r="U39" s="213">
        <f t="shared" si="25"/>
        <v>0</v>
      </c>
      <c r="W39" s="212">
        <f>SUM(W36:W38)</f>
        <v>0</v>
      </c>
      <c r="X39" s="213">
        <f t="shared" si="26"/>
        <v>0</v>
      </c>
      <c r="Z39" s="212">
        <f>SUM(Z36:Z38)</f>
        <v>0</v>
      </c>
      <c r="AA39" s="213">
        <f t="shared" si="27"/>
        <v>0</v>
      </c>
      <c r="AC39" s="212">
        <f>SUM(AC36:AC38)</f>
        <v>0</v>
      </c>
      <c r="AD39" s="213">
        <f t="shared" si="28"/>
        <v>0</v>
      </c>
      <c r="AF39" s="212">
        <f>SUM(AF36:AF38)</f>
        <v>0</v>
      </c>
      <c r="AG39" s="213">
        <f t="shared" si="29"/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02"/>
      <c r="F42" s="210">
        <f t="shared" ref="F42:F54" si="30">IFERROR(E42/E$27,0)</f>
        <v>0</v>
      </c>
      <c r="H42" s="202"/>
      <c r="I42" s="210">
        <f t="shared" ref="I42:I54" si="31">IFERROR(H42/H$27,0)</f>
        <v>0</v>
      </c>
      <c r="K42" s="202"/>
      <c r="L42" s="210">
        <f t="shared" ref="L42:L54" si="32">IFERROR(K42/K$27,0)</f>
        <v>0</v>
      </c>
      <c r="N42" s="202"/>
      <c r="O42" s="210">
        <f t="shared" ref="O42:O54" si="33">IFERROR(N42/N$27,0)</f>
        <v>0</v>
      </c>
      <c r="Q42" s="202"/>
      <c r="R42" s="210">
        <f t="shared" ref="R42:R54" si="34">IFERROR(Q42/Q$27,0)</f>
        <v>0</v>
      </c>
      <c r="T42" s="202"/>
      <c r="U42" s="210">
        <f t="shared" ref="U42:U54" si="35">IFERROR(T42/T$27,0)</f>
        <v>0</v>
      </c>
      <c r="W42" s="202"/>
      <c r="X42" s="210">
        <f t="shared" ref="X42:X54" si="36">IFERROR(W42/W$27,0)</f>
        <v>0</v>
      </c>
      <c r="Z42" s="202"/>
      <c r="AA42" s="210">
        <f t="shared" ref="AA42:AA54" si="37">IFERROR(Z42/Z$27,0)</f>
        <v>0</v>
      </c>
      <c r="AC42" s="202"/>
      <c r="AD42" s="210">
        <f t="shared" ref="AD42:AD54" si="38">IFERROR(AC42/AC$27,0)</f>
        <v>0</v>
      </c>
      <c r="AF42" s="202"/>
      <c r="AG42" s="210">
        <f t="shared" ref="AG42:AG54" si="39">IFERROR(AF42/AF$27,0)</f>
        <v>0</v>
      </c>
    </row>
    <row r="43" spans="2:33" ht="13.15" customHeight="1" x14ac:dyDescent="0.25">
      <c r="B43" s="11" t="s">
        <v>212</v>
      </c>
      <c r="E43" s="202"/>
      <c r="F43" s="210">
        <f t="shared" si="30"/>
        <v>0</v>
      </c>
      <c r="H43" s="202"/>
      <c r="I43" s="210">
        <f t="shared" si="31"/>
        <v>0</v>
      </c>
      <c r="K43" s="202"/>
      <c r="L43" s="210">
        <f t="shared" si="32"/>
        <v>0</v>
      </c>
      <c r="N43" s="202"/>
      <c r="O43" s="210">
        <f t="shared" si="33"/>
        <v>0</v>
      </c>
      <c r="Q43" s="202"/>
      <c r="R43" s="210">
        <f t="shared" si="34"/>
        <v>0</v>
      </c>
      <c r="T43" s="202"/>
      <c r="U43" s="210">
        <f t="shared" si="35"/>
        <v>0</v>
      </c>
      <c r="W43" s="202"/>
      <c r="X43" s="210">
        <f t="shared" si="36"/>
        <v>0</v>
      </c>
      <c r="Z43" s="202"/>
      <c r="AA43" s="210">
        <f t="shared" si="37"/>
        <v>0</v>
      </c>
      <c r="AC43" s="202"/>
      <c r="AD43" s="210">
        <f t="shared" si="38"/>
        <v>0</v>
      </c>
      <c r="AF43" s="202"/>
      <c r="AG43" s="210">
        <f t="shared" si="39"/>
        <v>0</v>
      </c>
    </row>
    <row r="44" spans="2:33" ht="13.15" customHeight="1" x14ac:dyDescent="0.25">
      <c r="B44" s="11" t="s">
        <v>213</v>
      </c>
      <c r="E44" s="202"/>
      <c r="F44" s="210">
        <f t="shared" si="30"/>
        <v>0</v>
      </c>
      <c r="H44" s="202"/>
      <c r="I44" s="210">
        <f t="shared" si="31"/>
        <v>0</v>
      </c>
      <c r="K44" s="202"/>
      <c r="L44" s="210">
        <f t="shared" si="32"/>
        <v>0</v>
      </c>
      <c r="N44" s="202"/>
      <c r="O44" s="210">
        <f t="shared" si="33"/>
        <v>0</v>
      </c>
      <c r="Q44" s="202"/>
      <c r="R44" s="210">
        <f t="shared" si="34"/>
        <v>0</v>
      </c>
      <c r="T44" s="202"/>
      <c r="U44" s="210">
        <f t="shared" si="35"/>
        <v>0</v>
      </c>
      <c r="W44" s="202"/>
      <c r="X44" s="210">
        <f t="shared" si="36"/>
        <v>0</v>
      </c>
      <c r="Z44" s="202"/>
      <c r="AA44" s="210">
        <f t="shared" si="37"/>
        <v>0</v>
      </c>
      <c r="AC44" s="202"/>
      <c r="AD44" s="210">
        <f t="shared" si="38"/>
        <v>0</v>
      </c>
      <c r="AF44" s="202"/>
      <c r="AG44" s="210">
        <f t="shared" si="39"/>
        <v>0</v>
      </c>
    </row>
    <row r="45" spans="2:33" ht="13.15" customHeight="1" x14ac:dyDescent="0.25">
      <c r="B45" s="11" t="s">
        <v>214</v>
      </c>
      <c r="E45" s="202"/>
      <c r="F45" s="210">
        <f t="shared" si="30"/>
        <v>0</v>
      </c>
      <c r="H45" s="202"/>
      <c r="I45" s="210">
        <f t="shared" si="31"/>
        <v>0</v>
      </c>
      <c r="K45" s="202"/>
      <c r="L45" s="210">
        <f t="shared" si="32"/>
        <v>0</v>
      </c>
      <c r="N45" s="202"/>
      <c r="O45" s="210">
        <f t="shared" si="33"/>
        <v>0</v>
      </c>
      <c r="Q45" s="202"/>
      <c r="R45" s="210">
        <f t="shared" si="34"/>
        <v>0</v>
      </c>
      <c r="T45" s="202"/>
      <c r="U45" s="210">
        <f t="shared" si="35"/>
        <v>0</v>
      </c>
      <c r="W45" s="202"/>
      <c r="X45" s="210">
        <f t="shared" si="36"/>
        <v>0</v>
      </c>
      <c r="Z45" s="202"/>
      <c r="AA45" s="210">
        <f t="shared" si="37"/>
        <v>0</v>
      </c>
      <c r="AC45" s="202"/>
      <c r="AD45" s="210">
        <f t="shared" si="38"/>
        <v>0</v>
      </c>
      <c r="AF45" s="202"/>
      <c r="AG45" s="210">
        <f t="shared" si="39"/>
        <v>0</v>
      </c>
    </row>
    <row r="46" spans="2:33" ht="13.15" customHeight="1" x14ac:dyDescent="0.25">
      <c r="B46" s="11" t="s">
        <v>215</v>
      </c>
      <c r="E46" s="202"/>
      <c r="F46" s="210">
        <f t="shared" si="30"/>
        <v>0</v>
      </c>
      <c r="H46" s="202"/>
      <c r="I46" s="210">
        <f t="shared" si="31"/>
        <v>0</v>
      </c>
      <c r="K46" s="202"/>
      <c r="L46" s="210">
        <f t="shared" si="32"/>
        <v>0</v>
      </c>
      <c r="N46" s="202"/>
      <c r="O46" s="210">
        <f t="shared" si="33"/>
        <v>0</v>
      </c>
      <c r="Q46" s="202"/>
      <c r="R46" s="210">
        <f t="shared" si="34"/>
        <v>0</v>
      </c>
      <c r="T46" s="202"/>
      <c r="U46" s="210">
        <f t="shared" si="35"/>
        <v>0</v>
      </c>
      <c r="W46" s="202"/>
      <c r="X46" s="210">
        <f t="shared" si="36"/>
        <v>0</v>
      </c>
      <c r="Z46" s="202"/>
      <c r="AA46" s="210">
        <f t="shared" si="37"/>
        <v>0</v>
      </c>
      <c r="AC46" s="202"/>
      <c r="AD46" s="210">
        <f t="shared" si="38"/>
        <v>0</v>
      </c>
      <c r="AF46" s="202"/>
      <c r="AG46" s="210">
        <f t="shared" si="39"/>
        <v>0</v>
      </c>
    </row>
    <row r="47" spans="2:33" ht="13.15" customHeight="1" x14ac:dyDescent="0.25">
      <c r="B47" s="11" t="s">
        <v>216</v>
      </c>
      <c r="E47" s="202"/>
      <c r="F47" s="210">
        <f t="shared" si="30"/>
        <v>0</v>
      </c>
      <c r="H47" s="202"/>
      <c r="I47" s="210">
        <f t="shared" si="31"/>
        <v>0</v>
      </c>
      <c r="K47" s="202"/>
      <c r="L47" s="210">
        <f t="shared" si="32"/>
        <v>0</v>
      </c>
      <c r="N47" s="202"/>
      <c r="O47" s="210">
        <f t="shared" si="33"/>
        <v>0</v>
      </c>
      <c r="Q47" s="202"/>
      <c r="R47" s="210">
        <f t="shared" si="34"/>
        <v>0</v>
      </c>
      <c r="T47" s="202"/>
      <c r="U47" s="210">
        <f t="shared" si="35"/>
        <v>0</v>
      </c>
      <c r="W47" s="202"/>
      <c r="X47" s="210">
        <f t="shared" si="36"/>
        <v>0</v>
      </c>
      <c r="Z47" s="202"/>
      <c r="AA47" s="210">
        <f t="shared" si="37"/>
        <v>0</v>
      </c>
      <c r="AC47" s="202"/>
      <c r="AD47" s="210">
        <f t="shared" si="38"/>
        <v>0</v>
      </c>
      <c r="AF47" s="202"/>
      <c r="AG47" s="210">
        <f t="shared" si="39"/>
        <v>0</v>
      </c>
    </row>
    <row r="48" spans="2:33" ht="13.15" customHeight="1" x14ac:dyDescent="0.25">
      <c r="B48" s="11" t="s">
        <v>217</v>
      </c>
      <c r="E48" s="202"/>
      <c r="F48" s="210">
        <f t="shared" si="30"/>
        <v>0</v>
      </c>
      <c r="H48" s="202"/>
      <c r="I48" s="210">
        <f t="shared" si="31"/>
        <v>0</v>
      </c>
      <c r="K48" s="202"/>
      <c r="L48" s="210">
        <f t="shared" si="32"/>
        <v>0</v>
      </c>
      <c r="N48" s="202"/>
      <c r="O48" s="210">
        <f t="shared" si="33"/>
        <v>0</v>
      </c>
      <c r="Q48" s="202"/>
      <c r="R48" s="210">
        <f t="shared" si="34"/>
        <v>0</v>
      </c>
      <c r="T48" s="202"/>
      <c r="U48" s="210">
        <f t="shared" si="35"/>
        <v>0</v>
      </c>
      <c r="W48" s="202"/>
      <c r="X48" s="210">
        <f t="shared" si="36"/>
        <v>0</v>
      </c>
      <c r="Z48" s="202"/>
      <c r="AA48" s="210">
        <f t="shared" si="37"/>
        <v>0</v>
      </c>
      <c r="AC48" s="202"/>
      <c r="AD48" s="210">
        <f t="shared" si="38"/>
        <v>0</v>
      </c>
      <c r="AF48" s="202"/>
      <c r="AG48" s="210">
        <f t="shared" si="39"/>
        <v>0</v>
      </c>
    </row>
    <row r="49" spans="2:33" ht="13.15" customHeight="1" x14ac:dyDescent="0.25">
      <c r="B49" s="11" t="s">
        <v>218</v>
      </c>
      <c r="E49" s="202"/>
      <c r="F49" s="210">
        <f t="shared" si="30"/>
        <v>0</v>
      </c>
      <c r="H49" s="202"/>
      <c r="I49" s="210">
        <f t="shared" si="31"/>
        <v>0</v>
      </c>
      <c r="K49" s="202"/>
      <c r="L49" s="210">
        <f t="shared" si="32"/>
        <v>0</v>
      </c>
      <c r="N49" s="202"/>
      <c r="O49" s="210">
        <f t="shared" si="33"/>
        <v>0</v>
      </c>
      <c r="Q49" s="202"/>
      <c r="R49" s="210">
        <f t="shared" si="34"/>
        <v>0</v>
      </c>
      <c r="T49" s="202"/>
      <c r="U49" s="210">
        <f t="shared" si="35"/>
        <v>0</v>
      </c>
      <c r="W49" s="202"/>
      <c r="X49" s="210">
        <f t="shared" si="36"/>
        <v>0</v>
      </c>
      <c r="Z49" s="202"/>
      <c r="AA49" s="210">
        <f t="shared" si="37"/>
        <v>0</v>
      </c>
      <c r="AC49" s="202"/>
      <c r="AD49" s="210">
        <f t="shared" si="38"/>
        <v>0</v>
      </c>
      <c r="AF49" s="202"/>
      <c r="AG49" s="210">
        <f t="shared" si="39"/>
        <v>0</v>
      </c>
    </row>
    <row r="50" spans="2:33" x14ac:dyDescent="0.25">
      <c r="B50" s="11" t="s">
        <v>219</v>
      </c>
      <c r="E50" s="202"/>
      <c r="F50" s="210">
        <f t="shared" si="30"/>
        <v>0</v>
      </c>
      <c r="H50" s="202"/>
      <c r="I50" s="210">
        <f t="shared" si="31"/>
        <v>0</v>
      </c>
      <c r="K50" s="202"/>
      <c r="L50" s="210">
        <f t="shared" si="32"/>
        <v>0</v>
      </c>
      <c r="N50" s="202"/>
      <c r="O50" s="210">
        <f t="shared" si="33"/>
        <v>0</v>
      </c>
      <c r="Q50" s="202"/>
      <c r="R50" s="210">
        <f t="shared" si="34"/>
        <v>0</v>
      </c>
      <c r="T50" s="202"/>
      <c r="U50" s="210">
        <f t="shared" si="35"/>
        <v>0</v>
      </c>
      <c r="W50" s="202"/>
      <c r="X50" s="210">
        <f t="shared" si="36"/>
        <v>0</v>
      </c>
      <c r="Z50" s="202"/>
      <c r="AA50" s="210">
        <f t="shared" si="37"/>
        <v>0</v>
      </c>
      <c r="AC50" s="202"/>
      <c r="AD50" s="210">
        <f t="shared" si="38"/>
        <v>0</v>
      </c>
      <c r="AF50" s="202"/>
      <c r="AG50" s="210">
        <f t="shared" si="39"/>
        <v>0</v>
      </c>
    </row>
    <row r="51" spans="2:33" ht="13.15" customHeight="1" x14ac:dyDescent="0.25">
      <c r="B51" s="11" t="s">
        <v>220</v>
      </c>
      <c r="E51" s="202"/>
      <c r="F51" s="210">
        <f t="shared" si="30"/>
        <v>0</v>
      </c>
      <c r="H51" s="202"/>
      <c r="I51" s="210">
        <f t="shared" si="31"/>
        <v>0</v>
      </c>
      <c r="K51" s="202"/>
      <c r="L51" s="210">
        <f t="shared" si="32"/>
        <v>0</v>
      </c>
      <c r="N51" s="202"/>
      <c r="O51" s="210">
        <f t="shared" si="33"/>
        <v>0</v>
      </c>
      <c r="Q51" s="202"/>
      <c r="R51" s="210">
        <f t="shared" si="34"/>
        <v>0</v>
      </c>
      <c r="T51" s="202"/>
      <c r="U51" s="210">
        <f t="shared" si="35"/>
        <v>0</v>
      </c>
      <c r="W51" s="202"/>
      <c r="X51" s="210">
        <f t="shared" si="36"/>
        <v>0</v>
      </c>
      <c r="Z51" s="202"/>
      <c r="AA51" s="210">
        <f t="shared" si="37"/>
        <v>0</v>
      </c>
      <c r="AC51" s="202"/>
      <c r="AD51" s="210">
        <f t="shared" si="38"/>
        <v>0</v>
      </c>
      <c r="AF51" s="202"/>
      <c r="AG51" s="210">
        <f t="shared" si="39"/>
        <v>0</v>
      </c>
    </row>
    <row r="52" spans="2:33" ht="13.15" customHeight="1" x14ac:dyDescent="0.25">
      <c r="B52" s="11" t="s">
        <v>221</v>
      </c>
      <c r="E52" s="202"/>
      <c r="F52" s="210">
        <f t="shared" si="30"/>
        <v>0</v>
      </c>
      <c r="H52" s="202"/>
      <c r="I52" s="210">
        <f t="shared" si="31"/>
        <v>0</v>
      </c>
      <c r="K52" s="202"/>
      <c r="L52" s="210">
        <f t="shared" si="32"/>
        <v>0</v>
      </c>
      <c r="N52" s="202"/>
      <c r="O52" s="210">
        <f t="shared" si="33"/>
        <v>0</v>
      </c>
      <c r="Q52" s="202"/>
      <c r="R52" s="210">
        <f t="shared" si="34"/>
        <v>0</v>
      </c>
      <c r="T52" s="202"/>
      <c r="U52" s="210">
        <f t="shared" si="35"/>
        <v>0</v>
      </c>
      <c r="W52" s="202"/>
      <c r="X52" s="210">
        <f t="shared" si="36"/>
        <v>0</v>
      </c>
      <c r="Z52" s="202"/>
      <c r="AA52" s="210">
        <f t="shared" si="37"/>
        <v>0</v>
      </c>
      <c r="AC52" s="202"/>
      <c r="AD52" s="210">
        <f t="shared" si="38"/>
        <v>0</v>
      </c>
      <c r="AF52" s="202"/>
      <c r="AG52" s="210">
        <f t="shared" si="39"/>
        <v>0</v>
      </c>
    </row>
    <row r="53" spans="2:33" ht="13.15" customHeight="1" x14ac:dyDescent="0.25">
      <c r="B53" s="11" t="s">
        <v>222</v>
      </c>
      <c r="E53" s="204"/>
      <c r="F53" s="211">
        <f t="shared" si="30"/>
        <v>0</v>
      </c>
      <c r="H53" s="204"/>
      <c r="I53" s="211">
        <f t="shared" si="31"/>
        <v>0</v>
      </c>
      <c r="K53" s="204"/>
      <c r="L53" s="211">
        <f t="shared" si="32"/>
        <v>0</v>
      </c>
      <c r="N53" s="204"/>
      <c r="O53" s="211">
        <f t="shared" si="33"/>
        <v>0</v>
      </c>
      <c r="Q53" s="204"/>
      <c r="R53" s="211">
        <f t="shared" si="34"/>
        <v>0</v>
      </c>
      <c r="T53" s="204"/>
      <c r="U53" s="211">
        <f t="shared" si="35"/>
        <v>0</v>
      </c>
      <c r="W53" s="204"/>
      <c r="X53" s="211">
        <f t="shared" si="36"/>
        <v>0</v>
      </c>
      <c r="Z53" s="204"/>
      <c r="AA53" s="211">
        <f t="shared" si="37"/>
        <v>0</v>
      </c>
      <c r="AC53" s="204"/>
      <c r="AD53" s="211">
        <f t="shared" si="38"/>
        <v>0</v>
      </c>
      <c r="AF53" s="204"/>
      <c r="AG53" s="211">
        <f t="shared" si="39"/>
        <v>0</v>
      </c>
    </row>
    <row r="54" spans="2:33" ht="13.15" customHeight="1" x14ac:dyDescent="0.25">
      <c r="B54" s="53" t="s">
        <v>223</v>
      </c>
      <c r="C54" s="53"/>
      <c r="D54" s="53"/>
      <c r="E54" s="212">
        <f>SUM(E42:E53)</f>
        <v>0</v>
      </c>
      <c r="F54" s="213">
        <f t="shared" si="30"/>
        <v>0</v>
      </c>
      <c r="H54" s="212">
        <f>SUM(H42:H53)</f>
        <v>0</v>
      </c>
      <c r="I54" s="213">
        <f t="shared" si="31"/>
        <v>0</v>
      </c>
      <c r="K54" s="212">
        <f>SUM(K42:K53)</f>
        <v>0</v>
      </c>
      <c r="L54" s="213">
        <f t="shared" si="32"/>
        <v>0</v>
      </c>
      <c r="N54" s="212">
        <f>SUM(N42:N53)</f>
        <v>0</v>
      </c>
      <c r="O54" s="213">
        <f t="shared" si="33"/>
        <v>0</v>
      </c>
      <c r="Q54" s="212">
        <f>SUM(Q42:Q53)</f>
        <v>0</v>
      </c>
      <c r="R54" s="213">
        <f t="shared" si="34"/>
        <v>0</v>
      </c>
      <c r="T54" s="212">
        <f>SUM(T42:T53)</f>
        <v>0</v>
      </c>
      <c r="U54" s="213">
        <f t="shared" si="35"/>
        <v>0</v>
      </c>
      <c r="W54" s="212">
        <f>SUM(W42:W53)</f>
        <v>0</v>
      </c>
      <c r="X54" s="213">
        <f t="shared" si="36"/>
        <v>0</v>
      </c>
      <c r="Z54" s="212">
        <f>SUM(Z42:Z53)</f>
        <v>0</v>
      </c>
      <c r="AA54" s="213">
        <f t="shared" si="37"/>
        <v>0</v>
      </c>
      <c r="AC54" s="212">
        <f>SUM(AC42:AC53)</f>
        <v>0</v>
      </c>
      <c r="AD54" s="213">
        <f t="shared" si="38"/>
        <v>0</v>
      </c>
      <c r="AF54" s="212">
        <f>SUM(AF42:AF53)</f>
        <v>0</v>
      </c>
      <c r="AG54" s="213">
        <f t="shared" si="39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02"/>
      <c r="F57" s="210">
        <f t="shared" ref="F57:F63" si="40">IFERROR(E57/E$27,0)</f>
        <v>0</v>
      </c>
      <c r="H57" s="202"/>
      <c r="I57" s="210">
        <f t="shared" ref="I57:I61" si="41">IFERROR(H57/H$27,0)</f>
        <v>0</v>
      </c>
      <c r="K57" s="202"/>
      <c r="L57" s="210">
        <f t="shared" ref="L57:L61" si="42">IFERROR(K57/K$27,0)</f>
        <v>0</v>
      </c>
      <c r="N57" s="202"/>
      <c r="O57" s="210">
        <f t="shared" ref="O57:O61" si="43">IFERROR(N57/N$27,0)</f>
        <v>0</v>
      </c>
      <c r="Q57" s="202"/>
      <c r="R57" s="210">
        <f t="shared" ref="R57:R61" si="44">IFERROR(Q57/Q$27,0)</f>
        <v>0</v>
      </c>
      <c r="T57" s="202"/>
      <c r="U57" s="210">
        <f t="shared" ref="U57:U61" si="45">IFERROR(T57/T$27,0)</f>
        <v>0</v>
      </c>
      <c r="W57" s="202"/>
      <c r="X57" s="210">
        <f t="shared" ref="X57:X61" si="46">IFERROR(W57/W$27,0)</f>
        <v>0</v>
      </c>
      <c r="Z57" s="202"/>
      <c r="AA57" s="210">
        <f t="shared" ref="AA57:AA61" si="47">IFERROR(Z57/Z$27,0)</f>
        <v>0</v>
      </c>
      <c r="AC57" s="202"/>
      <c r="AD57" s="210">
        <f t="shared" ref="AD57:AD61" si="48">IFERROR(AC57/AC$27,0)</f>
        <v>0</v>
      </c>
      <c r="AF57" s="202"/>
      <c r="AG57" s="210">
        <f t="shared" ref="AG57:AG61" si="49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02"/>
      <c r="F58" s="210">
        <f t="shared" si="40"/>
        <v>0</v>
      </c>
      <c r="H58" s="202"/>
      <c r="I58" s="210">
        <f t="shared" si="41"/>
        <v>0</v>
      </c>
      <c r="K58" s="202"/>
      <c r="L58" s="210">
        <f t="shared" si="42"/>
        <v>0</v>
      </c>
      <c r="N58" s="202"/>
      <c r="O58" s="210">
        <f t="shared" si="43"/>
        <v>0</v>
      </c>
      <c r="Q58" s="202"/>
      <c r="R58" s="210">
        <f t="shared" si="44"/>
        <v>0</v>
      </c>
      <c r="T58" s="202"/>
      <c r="U58" s="210">
        <f t="shared" si="45"/>
        <v>0</v>
      </c>
      <c r="W58" s="202"/>
      <c r="X58" s="210">
        <f t="shared" si="46"/>
        <v>0</v>
      </c>
      <c r="Z58" s="202"/>
      <c r="AA58" s="210">
        <f t="shared" si="47"/>
        <v>0</v>
      </c>
      <c r="AC58" s="202"/>
      <c r="AD58" s="210">
        <f t="shared" si="48"/>
        <v>0</v>
      </c>
      <c r="AF58" s="202"/>
      <c r="AG58" s="210">
        <f t="shared" si="49"/>
        <v>0</v>
      </c>
    </row>
    <row r="59" spans="2:33" ht="13.15" customHeight="1" x14ac:dyDescent="0.25">
      <c r="B59" s="11" t="s">
        <v>227</v>
      </c>
      <c r="C59" s="53"/>
      <c r="D59" s="53"/>
      <c r="E59" s="202"/>
      <c r="F59" s="210">
        <f t="shared" si="40"/>
        <v>0</v>
      </c>
      <c r="H59" s="202"/>
      <c r="I59" s="210">
        <f t="shared" si="41"/>
        <v>0</v>
      </c>
      <c r="K59" s="202"/>
      <c r="L59" s="210">
        <f t="shared" si="42"/>
        <v>0</v>
      </c>
      <c r="N59" s="202"/>
      <c r="O59" s="210">
        <f t="shared" si="43"/>
        <v>0</v>
      </c>
      <c r="Q59" s="202"/>
      <c r="R59" s="210">
        <f t="shared" si="44"/>
        <v>0</v>
      </c>
      <c r="T59" s="202"/>
      <c r="U59" s="210">
        <f t="shared" si="45"/>
        <v>0</v>
      </c>
      <c r="W59" s="202"/>
      <c r="X59" s="210">
        <f t="shared" si="46"/>
        <v>0</v>
      </c>
      <c r="Z59" s="202"/>
      <c r="AA59" s="210">
        <f t="shared" si="47"/>
        <v>0</v>
      </c>
      <c r="AC59" s="202"/>
      <c r="AD59" s="210">
        <f t="shared" si="48"/>
        <v>0</v>
      </c>
      <c r="AF59" s="202"/>
      <c r="AG59" s="210">
        <f t="shared" si="49"/>
        <v>0</v>
      </c>
    </row>
    <row r="60" spans="2:33" ht="13.15" customHeight="1" x14ac:dyDescent="0.25">
      <c r="B60" s="11" t="s">
        <v>228</v>
      </c>
      <c r="C60" s="53"/>
      <c r="D60" s="53"/>
      <c r="E60" s="204"/>
      <c r="F60" s="211">
        <f t="shared" si="40"/>
        <v>0</v>
      </c>
      <c r="H60" s="204"/>
      <c r="I60" s="211">
        <f t="shared" si="41"/>
        <v>0</v>
      </c>
      <c r="K60" s="204"/>
      <c r="L60" s="211">
        <f t="shared" si="42"/>
        <v>0</v>
      </c>
      <c r="N60" s="204"/>
      <c r="O60" s="211">
        <f t="shared" si="43"/>
        <v>0</v>
      </c>
      <c r="Q60" s="204"/>
      <c r="R60" s="211">
        <f t="shared" si="44"/>
        <v>0</v>
      </c>
      <c r="T60" s="204"/>
      <c r="U60" s="211">
        <f t="shared" si="45"/>
        <v>0</v>
      </c>
      <c r="W60" s="204"/>
      <c r="X60" s="211">
        <f t="shared" si="46"/>
        <v>0</v>
      </c>
      <c r="Z60" s="204"/>
      <c r="AA60" s="211">
        <f t="shared" si="47"/>
        <v>0</v>
      </c>
      <c r="AC60" s="204"/>
      <c r="AD60" s="211">
        <f t="shared" si="48"/>
        <v>0</v>
      </c>
      <c r="AF60" s="204"/>
      <c r="AG60" s="211">
        <f t="shared" si="49"/>
        <v>0</v>
      </c>
    </row>
    <row r="61" spans="2:33" x14ac:dyDescent="0.25">
      <c r="B61" s="53" t="s">
        <v>229</v>
      </c>
      <c r="E61" s="212">
        <f>SUM(E57:E60)</f>
        <v>0</v>
      </c>
      <c r="F61" s="213">
        <f t="shared" si="40"/>
        <v>0</v>
      </c>
      <c r="H61" s="212">
        <f>SUM(H57:H60)</f>
        <v>0</v>
      </c>
      <c r="I61" s="213">
        <f t="shared" si="41"/>
        <v>0</v>
      </c>
      <c r="K61" s="212">
        <f>SUM(K57:K60)</f>
        <v>0</v>
      </c>
      <c r="L61" s="213">
        <f t="shared" si="42"/>
        <v>0</v>
      </c>
      <c r="N61" s="212">
        <f>SUM(N57:N60)</f>
        <v>0</v>
      </c>
      <c r="O61" s="213">
        <f t="shared" si="43"/>
        <v>0</v>
      </c>
      <c r="Q61" s="212">
        <f>SUM(Q57:Q60)</f>
        <v>0</v>
      </c>
      <c r="R61" s="213">
        <f t="shared" si="44"/>
        <v>0</v>
      </c>
      <c r="T61" s="212">
        <f>SUM(T57:T60)</f>
        <v>0</v>
      </c>
      <c r="U61" s="213">
        <f t="shared" si="45"/>
        <v>0</v>
      </c>
      <c r="W61" s="212">
        <f>SUM(W57:W60)</f>
        <v>0</v>
      </c>
      <c r="X61" s="213">
        <f t="shared" si="46"/>
        <v>0</v>
      </c>
      <c r="Z61" s="212">
        <f>SUM(Z57:Z60)</f>
        <v>0</v>
      </c>
      <c r="AA61" s="213">
        <f t="shared" si="47"/>
        <v>0</v>
      </c>
      <c r="AC61" s="212">
        <f>SUM(AC57:AC60)</f>
        <v>0</v>
      </c>
      <c r="AD61" s="213">
        <f t="shared" si="48"/>
        <v>0</v>
      </c>
      <c r="AF61" s="212">
        <f>SUM(AF57:AF60)</f>
        <v>0</v>
      </c>
      <c r="AG61" s="213">
        <f t="shared" si="49"/>
        <v>0</v>
      </c>
    </row>
    <row r="62" spans="2:33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40"/>
        <v>0</v>
      </c>
      <c r="H63" s="212">
        <f>H27-H33-H39-H54-H61</f>
        <v>0</v>
      </c>
      <c r="I63" s="213">
        <f t="shared" ref="I63" si="50">IFERROR(H63/H$27,0)</f>
        <v>0</v>
      </c>
      <c r="K63" s="212">
        <f>K27-K33-K39-K54-K61</f>
        <v>0</v>
      </c>
      <c r="L63" s="213">
        <f t="shared" ref="L63" si="51">IFERROR(K63/K$27,0)</f>
        <v>0</v>
      </c>
      <c r="N63" s="212">
        <f>N27-N33-N39-N54-N61</f>
        <v>0</v>
      </c>
      <c r="O63" s="213">
        <f t="shared" ref="O63" si="52">IFERROR(N63/N$27,0)</f>
        <v>0</v>
      </c>
      <c r="Q63" s="212">
        <f>Q27-Q33-Q39-Q54-Q61</f>
        <v>0</v>
      </c>
      <c r="R63" s="213">
        <f t="shared" ref="R63" si="53">IFERROR(Q63/Q$27,0)</f>
        <v>0</v>
      </c>
      <c r="T63" s="212">
        <f>T27-T33-T39-T54-T61</f>
        <v>0</v>
      </c>
      <c r="U63" s="213">
        <f t="shared" ref="U63" si="54">IFERROR(T63/T$27,0)</f>
        <v>0</v>
      </c>
      <c r="W63" s="212">
        <f>W27-W33-W39-W54-W61</f>
        <v>0</v>
      </c>
      <c r="X63" s="213">
        <f t="shared" ref="X63" si="55">IFERROR(W63/W$27,0)</f>
        <v>0</v>
      </c>
      <c r="Z63" s="212">
        <f>Z27-Z33-Z39-Z54-Z61</f>
        <v>0</v>
      </c>
      <c r="AA63" s="213">
        <f t="shared" ref="AA63" si="56">IFERROR(Z63/Z$27,0)</f>
        <v>0</v>
      </c>
      <c r="AC63" s="212">
        <f>AC27-AC33-AC39-AC54-AC61</f>
        <v>0</v>
      </c>
      <c r="AD63" s="213">
        <f t="shared" ref="AD63" si="57">IFERROR(AC63/AC$27,0)</f>
        <v>0</v>
      </c>
      <c r="AF63" s="212">
        <f>AF27-AF33-AF39-AF54-AF61</f>
        <v>0</v>
      </c>
      <c r="AG63" s="213">
        <f t="shared" ref="AG63" si="58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G64" s="276"/>
      <c r="H64" s="262"/>
      <c r="I64" s="263"/>
      <c r="K64" s="262"/>
      <c r="L64" s="263"/>
      <c r="N64" s="262"/>
      <c r="O64" s="263"/>
      <c r="Q64" s="262"/>
      <c r="R64" s="263"/>
      <c r="T64" s="262"/>
      <c r="U64" s="263"/>
      <c r="V64" s="276"/>
      <c r="W64" s="262"/>
      <c r="X64" s="263"/>
      <c r="Z64" s="262"/>
      <c r="AA64" s="263"/>
      <c r="AB64" s="276"/>
      <c r="AC64" s="262"/>
      <c r="AD64" s="263"/>
      <c r="AE64" s="276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x14ac:dyDescent="0.25">
      <c r="A70" s="38">
        <f t="shared" ref="A70:A75" si="59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x14ac:dyDescent="0.25">
      <c r="A71" s="38">
        <f t="shared" si="59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x14ac:dyDescent="0.25">
      <c r="A72" s="38">
        <f t="shared" si="59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x14ac:dyDescent="0.25">
      <c r="A73" s="38">
        <f t="shared" si="59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x14ac:dyDescent="0.25">
      <c r="A74" s="38">
        <f t="shared" si="59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x14ac:dyDescent="0.25">
      <c r="A75" s="38">
        <f t="shared" si="59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</sheetData>
  <sheetProtection selectLockedCells="1"/>
  <mergeCells count="21">
    <mergeCell ref="B75:R75"/>
    <mergeCell ref="I1:L1"/>
    <mergeCell ref="I2:L2"/>
    <mergeCell ref="A3:B3"/>
    <mergeCell ref="F17:F18"/>
    <mergeCell ref="I17:I18"/>
    <mergeCell ref="L17:L18"/>
    <mergeCell ref="B72:R72"/>
    <mergeCell ref="B73:R73"/>
    <mergeCell ref="B74:R74"/>
    <mergeCell ref="AG17:AG18"/>
    <mergeCell ref="B68:R68"/>
    <mergeCell ref="B69:R69"/>
    <mergeCell ref="B70:R70"/>
    <mergeCell ref="B71:R71"/>
    <mergeCell ref="O17:O18"/>
    <mergeCell ref="R17:R18"/>
    <mergeCell ref="U17:U18"/>
    <mergeCell ref="X17:X18"/>
    <mergeCell ref="AA17:AA18"/>
    <mergeCell ref="AD17:AD18"/>
  </mergeCells>
  <pageMargins left="0.7" right="0.7" top="0.75" bottom="0.75" header="0.3" footer="0.3"/>
  <pageSetup orientation="portrait" horizontalDpi="4294967295" verticalDpi="4294967295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BB782-4C3B-4D67-9FA5-43A169523806}">
  <sheetPr>
    <tabColor theme="7" tint="0.39997558519241921"/>
  </sheetPr>
  <dimension ref="A1:AG75"/>
  <sheetViews>
    <sheetView showGridLines="0" zoomScaleNormal="100" workbookViewId="0">
      <selection activeCell="C59" sqref="C59"/>
    </sheetView>
  </sheetViews>
  <sheetFormatPr defaultColWidth="9.28515625" defaultRowHeight="13.5" x14ac:dyDescent="0.25"/>
  <cols>
    <col min="1" max="1" width="2.7109375" style="11" customWidth="1"/>
    <col min="2" max="2" width="20.28515625" style="11" customWidth="1"/>
    <col min="3" max="3" width="37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 t="s">
        <v>181</v>
      </c>
      <c r="I1" s="400" t="s">
        <v>46</v>
      </c>
      <c r="J1" s="400"/>
      <c r="K1" s="400"/>
      <c r="L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  <c r="H2" s="93" t="s">
        <v>182</v>
      </c>
      <c r="I2" s="401"/>
      <c r="J2" s="401"/>
      <c r="K2" s="401"/>
      <c r="L2" s="401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E5" s="53"/>
      <c r="F5" s="53"/>
      <c r="H5" s="53"/>
      <c r="I5" s="53"/>
      <c r="K5" s="53"/>
      <c r="L5" s="53"/>
      <c r="N5" s="53"/>
      <c r="O5" s="53"/>
      <c r="Q5" s="53"/>
      <c r="R5" s="53"/>
      <c r="T5" s="53"/>
      <c r="U5" s="53"/>
      <c r="W5" s="53"/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E6" s="53"/>
      <c r="F6" s="53"/>
      <c r="H6" s="53"/>
      <c r="I6" s="53"/>
      <c r="K6" s="53"/>
      <c r="L6" s="53"/>
      <c r="N6" s="53"/>
      <c r="O6" s="53"/>
      <c r="Q6" s="53"/>
      <c r="R6" s="53"/>
      <c r="T6" s="53"/>
      <c r="U6" s="53"/>
      <c r="W6" s="53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235</v>
      </c>
      <c r="E7" s="53"/>
      <c r="F7" s="53"/>
      <c r="H7" s="53"/>
      <c r="I7" s="53"/>
      <c r="K7" s="53"/>
      <c r="L7" s="53"/>
      <c r="N7" s="53"/>
      <c r="O7" s="53"/>
      <c r="Q7" s="53"/>
      <c r="R7" s="53"/>
      <c r="T7" s="53"/>
      <c r="U7" s="53"/>
      <c r="W7" s="53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C9" s="194" t="s">
        <v>236</v>
      </c>
      <c r="E9" s="198"/>
      <c r="F9" s="53"/>
      <c r="H9" s="198"/>
      <c r="I9" s="53"/>
      <c r="K9" s="198"/>
      <c r="L9" s="53"/>
      <c r="N9" s="198"/>
      <c r="O9" s="53"/>
      <c r="Q9" s="198"/>
      <c r="R9" s="53"/>
      <c r="T9" s="198"/>
      <c r="U9" s="53"/>
      <c r="W9" s="198"/>
      <c r="X9" s="53"/>
      <c r="Z9" s="198"/>
      <c r="AA9" s="53"/>
      <c r="AC9" s="198"/>
      <c r="AD9" s="53"/>
      <c r="AF9" s="198"/>
      <c r="AG9" s="53"/>
    </row>
    <row r="10" spans="1:33" ht="13.15" customHeight="1" x14ac:dyDescent="0.25">
      <c r="C10" s="194" t="s">
        <v>187</v>
      </c>
      <c r="E10" s="198"/>
      <c r="F10" s="53"/>
      <c r="H10" s="198"/>
      <c r="I10" s="53"/>
      <c r="K10" s="198"/>
      <c r="L10" s="53"/>
      <c r="N10" s="198"/>
      <c r="O10" s="53"/>
      <c r="Q10" s="198"/>
      <c r="R10" s="53"/>
      <c r="T10" s="198"/>
      <c r="U10" s="53"/>
      <c r="W10" s="198"/>
      <c r="X10" s="53"/>
      <c r="Z10" s="198"/>
      <c r="AA10" s="53"/>
      <c r="AC10" s="198"/>
      <c r="AD10" s="53"/>
      <c r="AF10" s="198"/>
      <c r="AG10" s="53"/>
    </row>
    <row r="11" spans="1:33" ht="13.15" customHeight="1" x14ac:dyDescent="0.25">
      <c r="C11" s="194" t="s">
        <v>237</v>
      </c>
      <c r="E11" s="139"/>
      <c r="F11" s="53"/>
      <c r="H11" s="139"/>
      <c r="I11" s="53"/>
      <c r="K11" s="139"/>
      <c r="L11" s="53"/>
      <c r="N11" s="139"/>
      <c r="O11" s="53"/>
      <c r="Q11" s="139"/>
      <c r="R11" s="53"/>
      <c r="T11" s="139"/>
      <c r="U11" s="53"/>
      <c r="W11" s="139"/>
      <c r="X11" s="53"/>
      <c r="Z11" s="139"/>
      <c r="AA11" s="53"/>
      <c r="AC11" s="139"/>
      <c r="AD11" s="53"/>
      <c r="AF11" s="139"/>
      <c r="AG11" s="53"/>
    </row>
    <row r="12" spans="1:33" ht="13.15" customHeight="1" x14ac:dyDescent="0.25">
      <c r="C12" s="194" t="s">
        <v>238</v>
      </c>
      <c r="E12" s="69"/>
      <c r="F12" s="53"/>
      <c r="H12" s="69"/>
      <c r="I12" s="53"/>
      <c r="K12" s="69"/>
      <c r="L12" s="53"/>
      <c r="N12" s="69"/>
      <c r="O12" s="53"/>
      <c r="Q12" s="69"/>
      <c r="R12" s="53"/>
      <c r="T12" s="69"/>
      <c r="U12" s="53"/>
      <c r="W12" s="69"/>
      <c r="X12" s="53"/>
      <c r="Z12" s="69"/>
      <c r="AA12" s="53"/>
      <c r="AC12" s="69"/>
      <c r="AD12" s="53"/>
      <c r="AF12" s="69"/>
      <c r="AG12" s="53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G14" s="53"/>
      <c r="H14" s="53"/>
      <c r="I14" s="53"/>
      <c r="J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239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02"/>
      <c r="F19" s="210">
        <f t="shared" ref="F19:F27" si="0">IFERROR(E19/E$27,0)</f>
        <v>0</v>
      </c>
      <c r="H19" s="202"/>
      <c r="I19" s="210">
        <f t="shared" ref="I19:I27" si="1">IFERROR(H19/H$27,0)</f>
        <v>0</v>
      </c>
      <c r="K19" s="202"/>
      <c r="L19" s="210">
        <f t="shared" ref="L19:L27" si="2">IFERROR(K19/K$27,0)</f>
        <v>0</v>
      </c>
      <c r="N19" s="202"/>
      <c r="O19" s="210">
        <f t="shared" ref="O19:O27" si="3">IFERROR(N19/N$27,0)</f>
        <v>0</v>
      </c>
      <c r="Q19" s="202"/>
      <c r="R19" s="210">
        <f t="shared" ref="R19:R27" si="4">IFERROR(Q19/Q$27,0)</f>
        <v>0</v>
      </c>
      <c r="T19" s="202"/>
      <c r="U19" s="210">
        <f t="shared" ref="U19:U27" si="5">IFERROR(T19/T$27,0)</f>
        <v>0</v>
      </c>
      <c r="W19" s="202"/>
      <c r="X19" s="210">
        <f t="shared" ref="X19:X27" si="6">IFERROR(W19/W$27,0)</f>
        <v>0</v>
      </c>
      <c r="Z19" s="202"/>
      <c r="AA19" s="210">
        <f t="shared" ref="AA19:AA27" si="7">IFERROR(Z19/Z$27,0)</f>
        <v>0</v>
      </c>
      <c r="AC19" s="202"/>
      <c r="AD19" s="210">
        <f t="shared" ref="AD19:AD27" si="8">IFERROR(AC19/AC$27,0)</f>
        <v>0</v>
      </c>
      <c r="AF19" s="202"/>
      <c r="AG19" s="210">
        <f t="shared" ref="AG19:AG27" si="9">IFERROR(AF19/AF$27,0)</f>
        <v>0</v>
      </c>
    </row>
    <row r="20" spans="2:33" ht="13.15" customHeight="1" x14ac:dyDescent="0.25">
      <c r="B20" s="11" t="s">
        <v>195</v>
      </c>
      <c r="E20" s="202"/>
      <c r="F20" s="210">
        <f t="shared" si="0"/>
        <v>0</v>
      </c>
      <c r="H20" s="202"/>
      <c r="I20" s="210">
        <f t="shared" si="1"/>
        <v>0</v>
      </c>
      <c r="K20" s="202"/>
      <c r="L20" s="210">
        <f t="shared" si="2"/>
        <v>0</v>
      </c>
      <c r="N20" s="202"/>
      <c r="O20" s="210">
        <f t="shared" si="3"/>
        <v>0</v>
      </c>
      <c r="Q20" s="202"/>
      <c r="R20" s="210">
        <f t="shared" si="4"/>
        <v>0</v>
      </c>
      <c r="T20" s="202"/>
      <c r="U20" s="210">
        <f t="shared" si="5"/>
        <v>0</v>
      </c>
      <c r="W20" s="202"/>
      <c r="X20" s="210">
        <f t="shared" si="6"/>
        <v>0</v>
      </c>
      <c r="Z20" s="202"/>
      <c r="AA20" s="210">
        <f t="shared" si="7"/>
        <v>0</v>
      </c>
      <c r="AC20" s="202"/>
      <c r="AD20" s="210">
        <f t="shared" si="8"/>
        <v>0</v>
      </c>
      <c r="AF20" s="202"/>
      <c r="AG20" s="210">
        <f t="shared" si="9"/>
        <v>0</v>
      </c>
    </row>
    <row r="21" spans="2:33" ht="13.15" customHeight="1" x14ac:dyDescent="0.25">
      <c r="B21" s="11" t="s">
        <v>76</v>
      </c>
      <c r="E21" s="202"/>
      <c r="F21" s="210">
        <f t="shared" si="0"/>
        <v>0</v>
      </c>
      <c r="H21" s="202"/>
      <c r="I21" s="210">
        <f t="shared" si="1"/>
        <v>0</v>
      </c>
      <c r="K21" s="202"/>
      <c r="L21" s="210">
        <f t="shared" si="2"/>
        <v>0</v>
      </c>
      <c r="N21" s="202"/>
      <c r="O21" s="210">
        <f t="shared" si="3"/>
        <v>0</v>
      </c>
      <c r="Q21" s="202"/>
      <c r="R21" s="210">
        <f t="shared" si="4"/>
        <v>0</v>
      </c>
      <c r="T21" s="202"/>
      <c r="U21" s="210">
        <f t="shared" si="5"/>
        <v>0</v>
      </c>
      <c r="W21" s="202"/>
      <c r="X21" s="210">
        <f t="shared" si="6"/>
        <v>0</v>
      </c>
      <c r="Z21" s="202"/>
      <c r="AA21" s="210">
        <f t="shared" si="7"/>
        <v>0</v>
      </c>
      <c r="AC21" s="202"/>
      <c r="AD21" s="210">
        <f t="shared" si="8"/>
        <v>0</v>
      </c>
      <c r="AF21" s="202"/>
      <c r="AG21" s="210">
        <f t="shared" si="9"/>
        <v>0</v>
      </c>
    </row>
    <row r="22" spans="2:33" ht="13.15" customHeight="1" x14ac:dyDescent="0.25">
      <c r="B22" s="261" t="s">
        <v>196</v>
      </c>
      <c r="E22" s="202"/>
      <c r="F22" s="210">
        <f t="shared" si="0"/>
        <v>0</v>
      </c>
      <c r="H22" s="202"/>
      <c r="I22" s="210">
        <f t="shared" si="1"/>
        <v>0</v>
      </c>
      <c r="K22" s="202"/>
      <c r="L22" s="210">
        <f t="shared" si="2"/>
        <v>0</v>
      </c>
      <c r="N22" s="202"/>
      <c r="O22" s="210">
        <f t="shared" si="3"/>
        <v>0</v>
      </c>
      <c r="Q22" s="202"/>
      <c r="R22" s="210">
        <f t="shared" si="4"/>
        <v>0</v>
      </c>
      <c r="T22" s="202"/>
      <c r="U22" s="210">
        <f t="shared" si="5"/>
        <v>0</v>
      </c>
      <c r="W22" s="202"/>
      <c r="X22" s="210">
        <f t="shared" si="6"/>
        <v>0</v>
      </c>
      <c r="Z22" s="202"/>
      <c r="AA22" s="210">
        <f t="shared" si="7"/>
        <v>0</v>
      </c>
      <c r="AC22" s="202"/>
      <c r="AD22" s="210">
        <f t="shared" si="8"/>
        <v>0</v>
      </c>
      <c r="AF22" s="202"/>
      <c r="AG22" s="210">
        <f t="shared" si="9"/>
        <v>0</v>
      </c>
    </row>
    <row r="23" spans="2:33" ht="13.15" customHeight="1" x14ac:dyDescent="0.25">
      <c r="B23" s="11" t="s">
        <v>81</v>
      </c>
      <c r="E23" s="202"/>
      <c r="F23" s="210">
        <f t="shared" si="0"/>
        <v>0</v>
      </c>
      <c r="H23" s="202"/>
      <c r="I23" s="210">
        <f t="shared" si="1"/>
        <v>0</v>
      </c>
      <c r="K23" s="202"/>
      <c r="L23" s="210">
        <f t="shared" si="2"/>
        <v>0</v>
      </c>
      <c r="N23" s="202"/>
      <c r="O23" s="210">
        <f t="shared" si="3"/>
        <v>0</v>
      </c>
      <c r="Q23" s="202"/>
      <c r="R23" s="210">
        <f t="shared" si="4"/>
        <v>0</v>
      </c>
      <c r="T23" s="202"/>
      <c r="U23" s="210">
        <f t="shared" si="5"/>
        <v>0</v>
      </c>
      <c r="W23" s="202"/>
      <c r="X23" s="210">
        <f t="shared" si="6"/>
        <v>0</v>
      </c>
      <c r="Z23" s="202"/>
      <c r="AA23" s="210">
        <f t="shared" si="7"/>
        <v>0</v>
      </c>
      <c r="AC23" s="202"/>
      <c r="AD23" s="210">
        <f t="shared" si="8"/>
        <v>0</v>
      </c>
      <c r="AF23" s="202"/>
      <c r="AG23" s="210">
        <f t="shared" si="9"/>
        <v>0</v>
      </c>
    </row>
    <row r="24" spans="2:33" ht="13.15" customHeight="1" x14ac:dyDescent="0.25">
      <c r="B24" s="11" t="s">
        <v>197</v>
      </c>
      <c r="E24" s="202"/>
      <c r="F24" s="210">
        <f t="shared" si="0"/>
        <v>0</v>
      </c>
      <c r="H24" s="202"/>
      <c r="I24" s="210">
        <f t="shared" si="1"/>
        <v>0</v>
      </c>
      <c r="K24" s="202"/>
      <c r="L24" s="210">
        <f t="shared" si="2"/>
        <v>0</v>
      </c>
      <c r="N24" s="202"/>
      <c r="O24" s="210">
        <f t="shared" si="3"/>
        <v>0</v>
      </c>
      <c r="Q24" s="202"/>
      <c r="R24" s="210">
        <f t="shared" si="4"/>
        <v>0</v>
      </c>
      <c r="T24" s="202"/>
      <c r="U24" s="210">
        <f t="shared" si="5"/>
        <v>0</v>
      </c>
      <c r="W24" s="202"/>
      <c r="X24" s="210">
        <f t="shared" si="6"/>
        <v>0</v>
      </c>
      <c r="Z24" s="202"/>
      <c r="AA24" s="210">
        <f t="shared" si="7"/>
        <v>0</v>
      </c>
      <c r="AC24" s="202"/>
      <c r="AD24" s="210">
        <f t="shared" si="8"/>
        <v>0</v>
      </c>
      <c r="AF24" s="202"/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02"/>
      <c r="F25" s="210">
        <f t="shared" si="0"/>
        <v>0</v>
      </c>
      <c r="H25" s="202"/>
      <c r="I25" s="210">
        <f t="shared" si="1"/>
        <v>0</v>
      </c>
      <c r="K25" s="202"/>
      <c r="L25" s="210">
        <f t="shared" si="2"/>
        <v>0</v>
      </c>
      <c r="N25" s="202"/>
      <c r="O25" s="210">
        <f t="shared" si="3"/>
        <v>0</v>
      </c>
      <c r="Q25" s="202"/>
      <c r="R25" s="210">
        <f t="shared" si="4"/>
        <v>0</v>
      </c>
      <c r="T25" s="202"/>
      <c r="U25" s="210">
        <f t="shared" si="5"/>
        <v>0</v>
      </c>
      <c r="W25" s="202"/>
      <c r="X25" s="210">
        <f t="shared" si="6"/>
        <v>0</v>
      </c>
      <c r="Z25" s="202"/>
      <c r="AA25" s="210">
        <f t="shared" si="7"/>
        <v>0</v>
      </c>
      <c r="AC25" s="202"/>
      <c r="AD25" s="210">
        <f t="shared" si="8"/>
        <v>0</v>
      </c>
      <c r="AF25" s="202"/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04"/>
      <c r="F26" s="211">
        <f t="shared" si="0"/>
        <v>0</v>
      </c>
      <c r="H26" s="204"/>
      <c r="I26" s="211">
        <f t="shared" si="1"/>
        <v>0</v>
      </c>
      <c r="K26" s="204"/>
      <c r="L26" s="211">
        <f t="shared" si="2"/>
        <v>0</v>
      </c>
      <c r="N26" s="204"/>
      <c r="O26" s="211">
        <f t="shared" si="3"/>
        <v>0</v>
      </c>
      <c r="Q26" s="204"/>
      <c r="R26" s="211">
        <f t="shared" si="4"/>
        <v>0</v>
      </c>
      <c r="T26" s="204"/>
      <c r="U26" s="211">
        <f t="shared" si="5"/>
        <v>0</v>
      </c>
      <c r="W26" s="204"/>
      <c r="X26" s="211">
        <f t="shared" si="6"/>
        <v>0</v>
      </c>
      <c r="Z26" s="204"/>
      <c r="AA26" s="211">
        <f t="shared" si="7"/>
        <v>0</v>
      </c>
      <c r="AC26" s="204"/>
      <c r="AD26" s="211">
        <f t="shared" si="8"/>
        <v>0</v>
      </c>
      <c r="AF26" s="204"/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02"/>
      <c r="F30" s="210">
        <f t="shared" ref="F30:F33" si="10">IFERROR(E30/E$27,0)</f>
        <v>0</v>
      </c>
      <c r="H30" s="202"/>
      <c r="I30" s="210">
        <f t="shared" ref="I30:I33" si="11">IFERROR(H30/H$27,0)</f>
        <v>0</v>
      </c>
      <c r="K30" s="202"/>
      <c r="L30" s="210">
        <f t="shared" ref="L30:L33" si="12">IFERROR(K30/K$27,0)</f>
        <v>0</v>
      </c>
      <c r="N30" s="202"/>
      <c r="O30" s="210">
        <f t="shared" ref="O30:O33" si="13">IFERROR(N30/N$27,0)</f>
        <v>0</v>
      </c>
      <c r="Q30" s="202"/>
      <c r="R30" s="210">
        <f t="shared" ref="R30:R33" si="14">IFERROR(Q30/Q$27,0)</f>
        <v>0</v>
      </c>
      <c r="T30" s="202"/>
      <c r="U30" s="210">
        <f t="shared" ref="U30:U33" si="15">IFERROR(T30/T$27,0)</f>
        <v>0</v>
      </c>
      <c r="W30" s="202"/>
      <c r="X30" s="210">
        <f t="shared" ref="X30:X33" si="16">IFERROR(W30/W$27,0)</f>
        <v>0</v>
      </c>
      <c r="Z30" s="202"/>
      <c r="AA30" s="210">
        <f t="shared" ref="AA30:AA33" si="17">IFERROR(Z30/Z$27,0)</f>
        <v>0</v>
      </c>
      <c r="AC30" s="202"/>
      <c r="AD30" s="210">
        <f t="shared" ref="AD30:AD33" si="18">IFERROR(AC30/AC$27,0)</f>
        <v>0</v>
      </c>
      <c r="AF30" s="202"/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02"/>
      <c r="F31" s="210">
        <f t="shared" si="10"/>
        <v>0</v>
      </c>
      <c r="H31" s="202"/>
      <c r="I31" s="210">
        <f t="shared" si="11"/>
        <v>0</v>
      </c>
      <c r="K31" s="202"/>
      <c r="L31" s="210">
        <f t="shared" si="12"/>
        <v>0</v>
      </c>
      <c r="N31" s="202"/>
      <c r="O31" s="210">
        <f t="shared" si="13"/>
        <v>0</v>
      </c>
      <c r="Q31" s="202"/>
      <c r="R31" s="210">
        <f t="shared" si="14"/>
        <v>0</v>
      </c>
      <c r="T31" s="202"/>
      <c r="U31" s="210">
        <f t="shared" si="15"/>
        <v>0</v>
      </c>
      <c r="W31" s="202"/>
      <c r="X31" s="210">
        <f t="shared" si="16"/>
        <v>0</v>
      </c>
      <c r="Z31" s="202"/>
      <c r="AA31" s="210">
        <f t="shared" si="17"/>
        <v>0</v>
      </c>
      <c r="AC31" s="202"/>
      <c r="AD31" s="210">
        <f t="shared" si="18"/>
        <v>0</v>
      </c>
      <c r="AF31" s="202"/>
      <c r="AG31" s="210">
        <f t="shared" si="19"/>
        <v>0</v>
      </c>
    </row>
    <row r="32" spans="2:33" ht="13.15" customHeight="1" x14ac:dyDescent="0.25">
      <c r="B32" s="11" t="s">
        <v>203</v>
      </c>
      <c r="E32" s="204"/>
      <c r="F32" s="211">
        <f t="shared" si="10"/>
        <v>0</v>
      </c>
      <c r="H32" s="204"/>
      <c r="I32" s="211">
        <f t="shared" si="11"/>
        <v>0</v>
      </c>
      <c r="K32" s="204"/>
      <c r="L32" s="211">
        <f t="shared" si="12"/>
        <v>0</v>
      </c>
      <c r="N32" s="204"/>
      <c r="O32" s="211">
        <f t="shared" si="13"/>
        <v>0</v>
      </c>
      <c r="Q32" s="204"/>
      <c r="R32" s="211">
        <f t="shared" si="14"/>
        <v>0</v>
      </c>
      <c r="T32" s="204"/>
      <c r="U32" s="211">
        <f t="shared" si="15"/>
        <v>0</v>
      </c>
      <c r="W32" s="204"/>
      <c r="X32" s="211">
        <f t="shared" si="16"/>
        <v>0</v>
      </c>
      <c r="Z32" s="204"/>
      <c r="AA32" s="211">
        <f t="shared" si="17"/>
        <v>0</v>
      </c>
      <c r="AC32" s="204"/>
      <c r="AD32" s="211">
        <f t="shared" si="18"/>
        <v>0</v>
      </c>
      <c r="AF32" s="204"/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02"/>
      <c r="F36" s="210">
        <f t="shared" ref="F36:F39" si="20">IFERROR(E36/E$27,0)</f>
        <v>0</v>
      </c>
      <c r="H36" s="202"/>
      <c r="I36" s="210">
        <f t="shared" ref="I36:I39" si="21">IFERROR(H36/H$27,0)</f>
        <v>0</v>
      </c>
      <c r="K36" s="202"/>
      <c r="L36" s="210">
        <f t="shared" ref="L36:L39" si="22">IFERROR(K36/K$27,0)</f>
        <v>0</v>
      </c>
      <c r="N36" s="202"/>
      <c r="O36" s="210">
        <f t="shared" ref="O36:O39" si="23">IFERROR(N36/N$27,0)</f>
        <v>0</v>
      </c>
      <c r="Q36" s="202"/>
      <c r="R36" s="210">
        <f t="shared" ref="R36:R39" si="24">IFERROR(Q36/Q$27,0)</f>
        <v>0</v>
      </c>
      <c r="T36" s="202"/>
      <c r="U36" s="210">
        <f t="shared" ref="U36:U39" si="25">IFERROR(T36/T$27,0)</f>
        <v>0</v>
      </c>
      <c r="W36" s="202"/>
      <c r="X36" s="210">
        <f t="shared" ref="X36:X39" si="26">IFERROR(W36/W$27,0)</f>
        <v>0</v>
      </c>
      <c r="Z36" s="202"/>
      <c r="AA36" s="210">
        <f t="shared" ref="AA36:AA39" si="27">IFERROR(Z36/Z$27,0)</f>
        <v>0</v>
      </c>
      <c r="AC36" s="202"/>
      <c r="AD36" s="210">
        <f t="shared" ref="AD36:AD39" si="28">IFERROR(AC36/AC$27,0)</f>
        <v>0</v>
      </c>
      <c r="AF36" s="202"/>
      <c r="AG36" s="210">
        <f t="shared" ref="AG36:AG39" si="29">IFERROR(AF36/AF$27,0)</f>
        <v>0</v>
      </c>
    </row>
    <row r="37" spans="2:33" ht="13.15" customHeight="1" x14ac:dyDescent="0.25">
      <c r="B37" s="11" t="s">
        <v>207</v>
      </c>
      <c r="E37" s="202"/>
      <c r="F37" s="210">
        <f t="shared" si="20"/>
        <v>0</v>
      </c>
      <c r="H37" s="202"/>
      <c r="I37" s="210">
        <f t="shared" si="21"/>
        <v>0</v>
      </c>
      <c r="K37" s="202"/>
      <c r="L37" s="210">
        <f t="shared" si="22"/>
        <v>0</v>
      </c>
      <c r="N37" s="202"/>
      <c r="O37" s="210">
        <f t="shared" si="23"/>
        <v>0</v>
      </c>
      <c r="Q37" s="202"/>
      <c r="R37" s="210">
        <f t="shared" si="24"/>
        <v>0</v>
      </c>
      <c r="T37" s="202"/>
      <c r="U37" s="210">
        <f t="shared" si="25"/>
        <v>0</v>
      </c>
      <c r="W37" s="202"/>
      <c r="X37" s="210">
        <f t="shared" si="26"/>
        <v>0</v>
      </c>
      <c r="Z37" s="202"/>
      <c r="AA37" s="210">
        <f t="shared" si="27"/>
        <v>0</v>
      </c>
      <c r="AC37" s="202"/>
      <c r="AD37" s="210">
        <f t="shared" si="28"/>
        <v>0</v>
      </c>
      <c r="AF37" s="202"/>
      <c r="AG37" s="210">
        <f t="shared" si="29"/>
        <v>0</v>
      </c>
    </row>
    <row r="38" spans="2:33" ht="13.15" customHeight="1" x14ac:dyDescent="0.25">
      <c r="B38" s="11" t="s">
        <v>208</v>
      </c>
      <c r="E38" s="204"/>
      <c r="F38" s="211">
        <f t="shared" si="20"/>
        <v>0</v>
      </c>
      <c r="H38" s="204"/>
      <c r="I38" s="211">
        <f t="shared" si="21"/>
        <v>0</v>
      </c>
      <c r="K38" s="204"/>
      <c r="L38" s="211">
        <f t="shared" si="22"/>
        <v>0</v>
      </c>
      <c r="N38" s="204"/>
      <c r="O38" s="211">
        <f t="shared" si="23"/>
        <v>0</v>
      </c>
      <c r="Q38" s="204"/>
      <c r="R38" s="211">
        <f t="shared" si="24"/>
        <v>0</v>
      </c>
      <c r="T38" s="204"/>
      <c r="U38" s="211">
        <f t="shared" si="25"/>
        <v>0</v>
      </c>
      <c r="W38" s="204"/>
      <c r="X38" s="211">
        <f t="shared" si="26"/>
        <v>0</v>
      </c>
      <c r="Z38" s="204"/>
      <c r="AA38" s="211">
        <f t="shared" si="27"/>
        <v>0</v>
      </c>
      <c r="AC38" s="204"/>
      <c r="AD38" s="211">
        <f t="shared" si="28"/>
        <v>0</v>
      </c>
      <c r="AF38" s="204"/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si="21"/>
        <v>0</v>
      </c>
      <c r="K39" s="212">
        <f>SUM(K36:K38)</f>
        <v>0</v>
      </c>
      <c r="L39" s="213">
        <f t="shared" si="22"/>
        <v>0</v>
      </c>
      <c r="N39" s="212">
        <f>SUM(N36:N38)</f>
        <v>0</v>
      </c>
      <c r="O39" s="213">
        <f t="shared" si="23"/>
        <v>0</v>
      </c>
      <c r="Q39" s="212">
        <f>SUM(Q36:Q38)</f>
        <v>0</v>
      </c>
      <c r="R39" s="213">
        <f t="shared" si="24"/>
        <v>0</v>
      </c>
      <c r="T39" s="212">
        <f>SUM(T36:T38)</f>
        <v>0</v>
      </c>
      <c r="U39" s="213">
        <f t="shared" si="25"/>
        <v>0</v>
      </c>
      <c r="W39" s="212">
        <f>SUM(W36:W38)</f>
        <v>0</v>
      </c>
      <c r="X39" s="213">
        <f t="shared" si="26"/>
        <v>0</v>
      </c>
      <c r="Z39" s="212">
        <f>SUM(Z36:Z38)</f>
        <v>0</v>
      </c>
      <c r="AA39" s="213">
        <f t="shared" si="27"/>
        <v>0</v>
      </c>
      <c r="AC39" s="212">
        <f>SUM(AC36:AC38)</f>
        <v>0</v>
      </c>
      <c r="AD39" s="213">
        <f t="shared" si="28"/>
        <v>0</v>
      </c>
      <c r="AF39" s="212">
        <f>SUM(AF36:AF38)</f>
        <v>0</v>
      </c>
      <c r="AG39" s="213">
        <f t="shared" si="29"/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02"/>
      <c r="F42" s="210">
        <f t="shared" ref="F42:F54" si="30">IFERROR(E42/E$27,0)</f>
        <v>0</v>
      </c>
      <c r="H42" s="202"/>
      <c r="I42" s="210">
        <f t="shared" ref="I42:I54" si="31">IFERROR(H42/H$27,0)</f>
        <v>0</v>
      </c>
      <c r="K42" s="202"/>
      <c r="L42" s="210">
        <f t="shared" ref="L42:L54" si="32">IFERROR(K42/K$27,0)</f>
        <v>0</v>
      </c>
      <c r="N42" s="202"/>
      <c r="O42" s="210">
        <f t="shared" ref="O42:O54" si="33">IFERROR(N42/N$27,0)</f>
        <v>0</v>
      </c>
      <c r="Q42" s="202"/>
      <c r="R42" s="210">
        <f t="shared" ref="R42:R54" si="34">IFERROR(Q42/Q$27,0)</f>
        <v>0</v>
      </c>
      <c r="T42" s="202"/>
      <c r="U42" s="210">
        <f t="shared" ref="U42:U54" si="35">IFERROR(T42/T$27,0)</f>
        <v>0</v>
      </c>
      <c r="W42" s="202"/>
      <c r="X42" s="210">
        <f t="shared" ref="X42:X54" si="36">IFERROR(W42/W$27,0)</f>
        <v>0</v>
      </c>
      <c r="Z42" s="202"/>
      <c r="AA42" s="210">
        <f t="shared" ref="AA42:AA54" si="37">IFERROR(Z42/Z$27,0)</f>
        <v>0</v>
      </c>
      <c r="AC42" s="202"/>
      <c r="AD42" s="210">
        <f t="shared" ref="AD42:AD54" si="38">IFERROR(AC42/AC$27,0)</f>
        <v>0</v>
      </c>
      <c r="AF42" s="202"/>
      <c r="AG42" s="210">
        <f t="shared" ref="AG42:AG54" si="39">IFERROR(AF42/AF$27,0)</f>
        <v>0</v>
      </c>
    </row>
    <row r="43" spans="2:33" ht="13.15" customHeight="1" x14ac:dyDescent="0.25">
      <c r="B43" s="11" t="s">
        <v>212</v>
      </c>
      <c r="E43" s="202"/>
      <c r="F43" s="210">
        <f t="shared" si="30"/>
        <v>0</v>
      </c>
      <c r="H43" s="202"/>
      <c r="I43" s="210">
        <f t="shared" si="31"/>
        <v>0</v>
      </c>
      <c r="K43" s="202"/>
      <c r="L43" s="210">
        <f t="shared" si="32"/>
        <v>0</v>
      </c>
      <c r="N43" s="202"/>
      <c r="O43" s="210">
        <f t="shared" si="33"/>
        <v>0</v>
      </c>
      <c r="Q43" s="202"/>
      <c r="R43" s="210">
        <f t="shared" si="34"/>
        <v>0</v>
      </c>
      <c r="T43" s="202"/>
      <c r="U43" s="210">
        <f t="shared" si="35"/>
        <v>0</v>
      </c>
      <c r="W43" s="202"/>
      <c r="X43" s="210">
        <f t="shared" si="36"/>
        <v>0</v>
      </c>
      <c r="Z43" s="202"/>
      <c r="AA43" s="210">
        <f t="shared" si="37"/>
        <v>0</v>
      </c>
      <c r="AC43" s="202"/>
      <c r="AD43" s="210">
        <f t="shared" si="38"/>
        <v>0</v>
      </c>
      <c r="AF43" s="202"/>
      <c r="AG43" s="210">
        <f t="shared" si="39"/>
        <v>0</v>
      </c>
    </row>
    <row r="44" spans="2:33" ht="13.15" customHeight="1" x14ac:dyDescent="0.25">
      <c r="B44" s="11" t="s">
        <v>213</v>
      </c>
      <c r="E44" s="202"/>
      <c r="F44" s="210">
        <f t="shared" si="30"/>
        <v>0</v>
      </c>
      <c r="H44" s="202"/>
      <c r="I44" s="210">
        <f t="shared" si="31"/>
        <v>0</v>
      </c>
      <c r="K44" s="202"/>
      <c r="L44" s="210">
        <f t="shared" si="32"/>
        <v>0</v>
      </c>
      <c r="N44" s="202"/>
      <c r="O44" s="210">
        <f t="shared" si="33"/>
        <v>0</v>
      </c>
      <c r="Q44" s="202"/>
      <c r="R44" s="210">
        <f t="shared" si="34"/>
        <v>0</v>
      </c>
      <c r="T44" s="202"/>
      <c r="U44" s="210">
        <f t="shared" si="35"/>
        <v>0</v>
      </c>
      <c r="W44" s="202"/>
      <c r="X44" s="210">
        <f t="shared" si="36"/>
        <v>0</v>
      </c>
      <c r="Z44" s="202"/>
      <c r="AA44" s="210">
        <f t="shared" si="37"/>
        <v>0</v>
      </c>
      <c r="AC44" s="202"/>
      <c r="AD44" s="210">
        <f t="shared" si="38"/>
        <v>0</v>
      </c>
      <c r="AF44" s="202"/>
      <c r="AG44" s="210">
        <f t="shared" si="39"/>
        <v>0</v>
      </c>
    </row>
    <row r="45" spans="2:33" ht="13.15" customHeight="1" x14ac:dyDescent="0.25">
      <c r="B45" s="11" t="s">
        <v>214</v>
      </c>
      <c r="E45" s="202"/>
      <c r="F45" s="210">
        <f t="shared" si="30"/>
        <v>0</v>
      </c>
      <c r="H45" s="202"/>
      <c r="I45" s="210">
        <f t="shared" si="31"/>
        <v>0</v>
      </c>
      <c r="K45" s="202"/>
      <c r="L45" s="210">
        <f t="shared" si="32"/>
        <v>0</v>
      </c>
      <c r="N45" s="202"/>
      <c r="O45" s="210">
        <f t="shared" si="33"/>
        <v>0</v>
      </c>
      <c r="Q45" s="202"/>
      <c r="R45" s="210">
        <f t="shared" si="34"/>
        <v>0</v>
      </c>
      <c r="T45" s="202"/>
      <c r="U45" s="210">
        <f t="shared" si="35"/>
        <v>0</v>
      </c>
      <c r="W45" s="202"/>
      <c r="X45" s="210">
        <f t="shared" si="36"/>
        <v>0</v>
      </c>
      <c r="Z45" s="202"/>
      <c r="AA45" s="210">
        <f t="shared" si="37"/>
        <v>0</v>
      </c>
      <c r="AC45" s="202"/>
      <c r="AD45" s="210">
        <f t="shared" si="38"/>
        <v>0</v>
      </c>
      <c r="AF45" s="202"/>
      <c r="AG45" s="210">
        <f t="shared" si="39"/>
        <v>0</v>
      </c>
    </row>
    <row r="46" spans="2:33" ht="13.15" customHeight="1" x14ac:dyDescent="0.25">
      <c r="B46" s="11" t="s">
        <v>215</v>
      </c>
      <c r="E46" s="202"/>
      <c r="F46" s="210">
        <f t="shared" si="30"/>
        <v>0</v>
      </c>
      <c r="H46" s="202"/>
      <c r="I46" s="210">
        <f t="shared" si="31"/>
        <v>0</v>
      </c>
      <c r="K46" s="202"/>
      <c r="L46" s="210">
        <f t="shared" si="32"/>
        <v>0</v>
      </c>
      <c r="N46" s="202"/>
      <c r="O46" s="210">
        <f t="shared" si="33"/>
        <v>0</v>
      </c>
      <c r="Q46" s="202"/>
      <c r="R46" s="210">
        <f t="shared" si="34"/>
        <v>0</v>
      </c>
      <c r="T46" s="202"/>
      <c r="U46" s="210">
        <f t="shared" si="35"/>
        <v>0</v>
      </c>
      <c r="W46" s="202"/>
      <c r="X46" s="210">
        <f t="shared" si="36"/>
        <v>0</v>
      </c>
      <c r="Z46" s="202"/>
      <c r="AA46" s="210">
        <f t="shared" si="37"/>
        <v>0</v>
      </c>
      <c r="AC46" s="202"/>
      <c r="AD46" s="210">
        <f t="shared" si="38"/>
        <v>0</v>
      </c>
      <c r="AF46" s="202"/>
      <c r="AG46" s="210">
        <f t="shared" si="39"/>
        <v>0</v>
      </c>
    </row>
    <row r="47" spans="2:33" ht="13.15" customHeight="1" x14ac:dyDescent="0.25">
      <c r="B47" s="11" t="s">
        <v>216</v>
      </c>
      <c r="E47" s="202"/>
      <c r="F47" s="210">
        <f t="shared" si="30"/>
        <v>0</v>
      </c>
      <c r="H47" s="202"/>
      <c r="I47" s="210">
        <f t="shared" si="31"/>
        <v>0</v>
      </c>
      <c r="K47" s="202"/>
      <c r="L47" s="210">
        <f t="shared" si="32"/>
        <v>0</v>
      </c>
      <c r="N47" s="202"/>
      <c r="O47" s="210">
        <f t="shared" si="33"/>
        <v>0</v>
      </c>
      <c r="Q47" s="202"/>
      <c r="R47" s="210">
        <f t="shared" si="34"/>
        <v>0</v>
      </c>
      <c r="T47" s="202"/>
      <c r="U47" s="210">
        <f t="shared" si="35"/>
        <v>0</v>
      </c>
      <c r="W47" s="202"/>
      <c r="X47" s="210">
        <f t="shared" si="36"/>
        <v>0</v>
      </c>
      <c r="Z47" s="202"/>
      <c r="AA47" s="210">
        <f t="shared" si="37"/>
        <v>0</v>
      </c>
      <c r="AC47" s="202"/>
      <c r="AD47" s="210">
        <f t="shared" si="38"/>
        <v>0</v>
      </c>
      <c r="AF47" s="202"/>
      <c r="AG47" s="210">
        <f t="shared" si="39"/>
        <v>0</v>
      </c>
    </row>
    <row r="48" spans="2:33" ht="13.15" customHeight="1" x14ac:dyDescent="0.25">
      <c r="B48" s="11" t="s">
        <v>217</v>
      </c>
      <c r="E48" s="202"/>
      <c r="F48" s="210">
        <f t="shared" si="30"/>
        <v>0</v>
      </c>
      <c r="H48" s="202"/>
      <c r="I48" s="210">
        <f t="shared" si="31"/>
        <v>0</v>
      </c>
      <c r="K48" s="202"/>
      <c r="L48" s="210">
        <f t="shared" si="32"/>
        <v>0</v>
      </c>
      <c r="N48" s="202"/>
      <c r="O48" s="210">
        <f t="shared" si="33"/>
        <v>0</v>
      </c>
      <c r="Q48" s="202"/>
      <c r="R48" s="210">
        <f t="shared" si="34"/>
        <v>0</v>
      </c>
      <c r="T48" s="202"/>
      <c r="U48" s="210">
        <f t="shared" si="35"/>
        <v>0</v>
      </c>
      <c r="W48" s="202"/>
      <c r="X48" s="210">
        <f t="shared" si="36"/>
        <v>0</v>
      </c>
      <c r="Z48" s="202"/>
      <c r="AA48" s="210">
        <f t="shared" si="37"/>
        <v>0</v>
      </c>
      <c r="AC48" s="202"/>
      <c r="AD48" s="210">
        <f t="shared" si="38"/>
        <v>0</v>
      </c>
      <c r="AF48" s="202"/>
      <c r="AG48" s="210">
        <f t="shared" si="39"/>
        <v>0</v>
      </c>
    </row>
    <row r="49" spans="2:33" ht="13.15" customHeight="1" x14ac:dyDescent="0.25">
      <c r="B49" s="11" t="s">
        <v>218</v>
      </c>
      <c r="E49" s="202"/>
      <c r="F49" s="210">
        <f t="shared" si="30"/>
        <v>0</v>
      </c>
      <c r="H49" s="202"/>
      <c r="I49" s="210">
        <f t="shared" si="31"/>
        <v>0</v>
      </c>
      <c r="K49" s="202"/>
      <c r="L49" s="210">
        <f t="shared" si="32"/>
        <v>0</v>
      </c>
      <c r="N49" s="202"/>
      <c r="O49" s="210">
        <f t="shared" si="33"/>
        <v>0</v>
      </c>
      <c r="Q49" s="202"/>
      <c r="R49" s="210">
        <f t="shared" si="34"/>
        <v>0</v>
      </c>
      <c r="T49" s="202"/>
      <c r="U49" s="210">
        <f t="shared" si="35"/>
        <v>0</v>
      </c>
      <c r="W49" s="202"/>
      <c r="X49" s="210">
        <f t="shared" si="36"/>
        <v>0</v>
      </c>
      <c r="Z49" s="202"/>
      <c r="AA49" s="210">
        <f t="shared" si="37"/>
        <v>0</v>
      </c>
      <c r="AC49" s="202"/>
      <c r="AD49" s="210">
        <f t="shared" si="38"/>
        <v>0</v>
      </c>
      <c r="AF49" s="202"/>
      <c r="AG49" s="210">
        <f t="shared" si="39"/>
        <v>0</v>
      </c>
    </row>
    <row r="50" spans="2:33" x14ac:dyDescent="0.25">
      <c r="B50" s="11" t="s">
        <v>219</v>
      </c>
      <c r="E50" s="202"/>
      <c r="F50" s="210">
        <f t="shared" si="30"/>
        <v>0</v>
      </c>
      <c r="H50" s="202"/>
      <c r="I50" s="210">
        <f t="shared" si="31"/>
        <v>0</v>
      </c>
      <c r="K50" s="202"/>
      <c r="L50" s="210">
        <f t="shared" si="32"/>
        <v>0</v>
      </c>
      <c r="N50" s="202"/>
      <c r="O50" s="210">
        <f t="shared" si="33"/>
        <v>0</v>
      </c>
      <c r="Q50" s="202"/>
      <c r="R50" s="210">
        <f t="shared" si="34"/>
        <v>0</v>
      </c>
      <c r="T50" s="202"/>
      <c r="U50" s="210">
        <f t="shared" si="35"/>
        <v>0</v>
      </c>
      <c r="W50" s="202"/>
      <c r="X50" s="210">
        <f t="shared" si="36"/>
        <v>0</v>
      </c>
      <c r="Z50" s="202"/>
      <c r="AA50" s="210">
        <f t="shared" si="37"/>
        <v>0</v>
      </c>
      <c r="AC50" s="202"/>
      <c r="AD50" s="210">
        <f t="shared" si="38"/>
        <v>0</v>
      </c>
      <c r="AF50" s="202"/>
      <c r="AG50" s="210">
        <f t="shared" si="39"/>
        <v>0</v>
      </c>
    </row>
    <row r="51" spans="2:33" ht="13.15" customHeight="1" x14ac:dyDescent="0.25">
      <c r="B51" s="11" t="s">
        <v>220</v>
      </c>
      <c r="E51" s="202"/>
      <c r="F51" s="210">
        <f t="shared" si="30"/>
        <v>0</v>
      </c>
      <c r="H51" s="202"/>
      <c r="I51" s="210">
        <f t="shared" si="31"/>
        <v>0</v>
      </c>
      <c r="K51" s="202"/>
      <c r="L51" s="210">
        <f t="shared" si="32"/>
        <v>0</v>
      </c>
      <c r="N51" s="202"/>
      <c r="O51" s="210">
        <f t="shared" si="33"/>
        <v>0</v>
      </c>
      <c r="Q51" s="202"/>
      <c r="R51" s="210">
        <f t="shared" si="34"/>
        <v>0</v>
      </c>
      <c r="T51" s="202"/>
      <c r="U51" s="210">
        <f t="shared" si="35"/>
        <v>0</v>
      </c>
      <c r="W51" s="202"/>
      <c r="X51" s="210">
        <f t="shared" si="36"/>
        <v>0</v>
      </c>
      <c r="Z51" s="202"/>
      <c r="AA51" s="210">
        <f t="shared" si="37"/>
        <v>0</v>
      </c>
      <c r="AC51" s="202"/>
      <c r="AD51" s="210">
        <f t="shared" si="38"/>
        <v>0</v>
      </c>
      <c r="AF51" s="202"/>
      <c r="AG51" s="210">
        <f t="shared" si="39"/>
        <v>0</v>
      </c>
    </row>
    <row r="52" spans="2:33" ht="13.15" customHeight="1" x14ac:dyDescent="0.25">
      <c r="B52" s="11" t="s">
        <v>221</v>
      </c>
      <c r="E52" s="202"/>
      <c r="F52" s="210">
        <f t="shared" si="30"/>
        <v>0</v>
      </c>
      <c r="H52" s="202"/>
      <c r="I52" s="210">
        <f t="shared" si="31"/>
        <v>0</v>
      </c>
      <c r="K52" s="202"/>
      <c r="L52" s="210">
        <f t="shared" si="32"/>
        <v>0</v>
      </c>
      <c r="N52" s="202"/>
      <c r="O52" s="210">
        <f t="shared" si="33"/>
        <v>0</v>
      </c>
      <c r="Q52" s="202"/>
      <c r="R52" s="210">
        <f t="shared" si="34"/>
        <v>0</v>
      </c>
      <c r="T52" s="202"/>
      <c r="U52" s="210">
        <f t="shared" si="35"/>
        <v>0</v>
      </c>
      <c r="W52" s="202"/>
      <c r="X52" s="210">
        <f t="shared" si="36"/>
        <v>0</v>
      </c>
      <c r="Z52" s="202"/>
      <c r="AA52" s="210">
        <f t="shared" si="37"/>
        <v>0</v>
      </c>
      <c r="AC52" s="202"/>
      <c r="AD52" s="210">
        <f t="shared" si="38"/>
        <v>0</v>
      </c>
      <c r="AF52" s="202"/>
      <c r="AG52" s="210">
        <f t="shared" si="39"/>
        <v>0</v>
      </c>
    </row>
    <row r="53" spans="2:33" ht="13.15" customHeight="1" x14ac:dyDescent="0.25">
      <c r="B53" s="11" t="s">
        <v>222</v>
      </c>
      <c r="E53" s="204"/>
      <c r="F53" s="211">
        <f t="shared" si="30"/>
        <v>0</v>
      </c>
      <c r="H53" s="204"/>
      <c r="I53" s="211">
        <f t="shared" si="31"/>
        <v>0</v>
      </c>
      <c r="K53" s="204"/>
      <c r="L53" s="211">
        <f t="shared" si="32"/>
        <v>0</v>
      </c>
      <c r="N53" s="204"/>
      <c r="O53" s="211">
        <f t="shared" si="33"/>
        <v>0</v>
      </c>
      <c r="Q53" s="204"/>
      <c r="R53" s="211">
        <f t="shared" si="34"/>
        <v>0</v>
      </c>
      <c r="T53" s="204"/>
      <c r="U53" s="211">
        <f t="shared" si="35"/>
        <v>0</v>
      </c>
      <c r="W53" s="204"/>
      <c r="X53" s="211">
        <f t="shared" si="36"/>
        <v>0</v>
      </c>
      <c r="Z53" s="204"/>
      <c r="AA53" s="211">
        <f t="shared" si="37"/>
        <v>0</v>
      </c>
      <c r="AC53" s="204"/>
      <c r="AD53" s="211">
        <f t="shared" si="38"/>
        <v>0</v>
      </c>
      <c r="AF53" s="204"/>
      <c r="AG53" s="211">
        <f t="shared" si="39"/>
        <v>0</v>
      </c>
    </row>
    <row r="54" spans="2:33" ht="13.15" customHeight="1" x14ac:dyDescent="0.25">
      <c r="B54" s="53" t="s">
        <v>223</v>
      </c>
      <c r="C54" s="53"/>
      <c r="D54" s="53"/>
      <c r="E54" s="212">
        <f>SUM(E42:E53)</f>
        <v>0</v>
      </c>
      <c r="F54" s="213">
        <f t="shared" si="30"/>
        <v>0</v>
      </c>
      <c r="H54" s="212">
        <f>SUM(H42:H53)</f>
        <v>0</v>
      </c>
      <c r="I54" s="213">
        <f t="shared" si="31"/>
        <v>0</v>
      </c>
      <c r="K54" s="212">
        <f>SUM(K42:K53)</f>
        <v>0</v>
      </c>
      <c r="L54" s="213">
        <f t="shared" si="32"/>
        <v>0</v>
      </c>
      <c r="N54" s="212">
        <f>SUM(N42:N53)</f>
        <v>0</v>
      </c>
      <c r="O54" s="213">
        <f t="shared" si="33"/>
        <v>0</v>
      </c>
      <c r="Q54" s="212">
        <f>SUM(Q42:Q53)</f>
        <v>0</v>
      </c>
      <c r="R54" s="213">
        <f t="shared" si="34"/>
        <v>0</v>
      </c>
      <c r="T54" s="212">
        <f>SUM(T42:T53)</f>
        <v>0</v>
      </c>
      <c r="U54" s="213">
        <f t="shared" si="35"/>
        <v>0</v>
      </c>
      <c r="W54" s="212">
        <f>SUM(W42:W53)</f>
        <v>0</v>
      </c>
      <c r="X54" s="213">
        <f t="shared" si="36"/>
        <v>0</v>
      </c>
      <c r="Z54" s="212">
        <f>SUM(Z42:Z53)</f>
        <v>0</v>
      </c>
      <c r="AA54" s="213">
        <f t="shared" si="37"/>
        <v>0</v>
      </c>
      <c r="AC54" s="212">
        <f>SUM(AC42:AC53)</f>
        <v>0</v>
      </c>
      <c r="AD54" s="213">
        <f t="shared" si="38"/>
        <v>0</v>
      </c>
      <c r="AF54" s="212">
        <f>SUM(AF42:AF53)</f>
        <v>0</v>
      </c>
      <c r="AG54" s="213">
        <f t="shared" si="39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02"/>
      <c r="F57" s="210">
        <f t="shared" ref="F57:F63" si="40">IFERROR(E57/E$27,0)</f>
        <v>0</v>
      </c>
      <c r="H57" s="202"/>
      <c r="I57" s="210">
        <f t="shared" ref="I57:I61" si="41">IFERROR(H57/H$27,0)</f>
        <v>0</v>
      </c>
      <c r="K57" s="202"/>
      <c r="L57" s="210">
        <f t="shared" ref="L57:L61" si="42">IFERROR(K57/K$27,0)</f>
        <v>0</v>
      </c>
      <c r="N57" s="202"/>
      <c r="O57" s="210">
        <f t="shared" ref="O57:O61" si="43">IFERROR(N57/N$27,0)</f>
        <v>0</v>
      </c>
      <c r="Q57" s="202"/>
      <c r="R57" s="210">
        <f t="shared" ref="R57:R61" si="44">IFERROR(Q57/Q$27,0)</f>
        <v>0</v>
      </c>
      <c r="T57" s="202"/>
      <c r="U57" s="210">
        <f t="shared" ref="U57:U61" si="45">IFERROR(T57/T$27,0)</f>
        <v>0</v>
      </c>
      <c r="W57" s="202"/>
      <c r="X57" s="210">
        <f t="shared" ref="X57:X61" si="46">IFERROR(W57/W$27,0)</f>
        <v>0</v>
      </c>
      <c r="Z57" s="202"/>
      <c r="AA57" s="210">
        <f t="shared" ref="AA57:AA61" si="47">IFERROR(Z57/Z$27,0)</f>
        <v>0</v>
      </c>
      <c r="AC57" s="202"/>
      <c r="AD57" s="210">
        <f t="shared" ref="AD57:AD61" si="48">IFERROR(AC57/AC$27,0)</f>
        <v>0</v>
      </c>
      <c r="AF57" s="202"/>
      <c r="AG57" s="210">
        <f t="shared" ref="AG57:AG61" si="49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02"/>
      <c r="F58" s="210">
        <f t="shared" si="40"/>
        <v>0</v>
      </c>
      <c r="H58" s="202"/>
      <c r="I58" s="210">
        <f t="shared" si="41"/>
        <v>0</v>
      </c>
      <c r="K58" s="202"/>
      <c r="L58" s="210">
        <f t="shared" si="42"/>
        <v>0</v>
      </c>
      <c r="N58" s="202"/>
      <c r="O58" s="210">
        <f t="shared" si="43"/>
        <v>0</v>
      </c>
      <c r="Q58" s="202"/>
      <c r="R58" s="210">
        <f t="shared" si="44"/>
        <v>0</v>
      </c>
      <c r="T58" s="202"/>
      <c r="U58" s="210">
        <f t="shared" si="45"/>
        <v>0</v>
      </c>
      <c r="W58" s="202"/>
      <c r="X58" s="210">
        <f t="shared" si="46"/>
        <v>0</v>
      </c>
      <c r="Z58" s="202"/>
      <c r="AA58" s="210">
        <f t="shared" si="47"/>
        <v>0</v>
      </c>
      <c r="AC58" s="202"/>
      <c r="AD58" s="210">
        <f t="shared" si="48"/>
        <v>0</v>
      </c>
      <c r="AF58" s="202"/>
      <c r="AG58" s="210">
        <f t="shared" si="49"/>
        <v>0</v>
      </c>
    </row>
    <row r="59" spans="2:33" ht="13.15" customHeight="1" x14ac:dyDescent="0.25">
      <c r="B59" s="11" t="s">
        <v>227</v>
      </c>
      <c r="C59" s="53"/>
      <c r="D59" s="53"/>
      <c r="E59" s="202"/>
      <c r="F59" s="210">
        <f t="shared" si="40"/>
        <v>0</v>
      </c>
      <c r="H59" s="202"/>
      <c r="I59" s="210">
        <f t="shared" si="41"/>
        <v>0</v>
      </c>
      <c r="K59" s="202"/>
      <c r="L59" s="210">
        <f t="shared" si="42"/>
        <v>0</v>
      </c>
      <c r="N59" s="202"/>
      <c r="O59" s="210">
        <f t="shared" si="43"/>
        <v>0</v>
      </c>
      <c r="Q59" s="202"/>
      <c r="R59" s="210">
        <f t="shared" si="44"/>
        <v>0</v>
      </c>
      <c r="T59" s="202"/>
      <c r="U59" s="210">
        <f t="shared" si="45"/>
        <v>0</v>
      </c>
      <c r="W59" s="202"/>
      <c r="X59" s="210">
        <f t="shared" si="46"/>
        <v>0</v>
      </c>
      <c r="Z59" s="202"/>
      <c r="AA59" s="210">
        <f t="shared" si="47"/>
        <v>0</v>
      </c>
      <c r="AC59" s="202"/>
      <c r="AD59" s="210">
        <f t="shared" si="48"/>
        <v>0</v>
      </c>
      <c r="AF59" s="202"/>
      <c r="AG59" s="210">
        <f t="shared" si="49"/>
        <v>0</v>
      </c>
    </row>
    <row r="60" spans="2:33" ht="13.15" customHeight="1" x14ac:dyDescent="0.25">
      <c r="B60" s="11" t="s">
        <v>228</v>
      </c>
      <c r="C60" s="53"/>
      <c r="D60" s="53"/>
      <c r="E60" s="204"/>
      <c r="F60" s="211">
        <f t="shared" si="40"/>
        <v>0</v>
      </c>
      <c r="H60" s="204"/>
      <c r="I60" s="211">
        <f t="shared" si="41"/>
        <v>0</v>
      </c>
      <c r="K60" s="204"/>
      <c r="L60" s="211">
        <f t="shared" si="42"/>
        <v>0</v>
      </c>
      <c r="N60" s="204"/>
      <c r="O60" s="211">
        <f t="shared" si="43"/>
        <v>0</v>
      </c>
      <c r="Q60" s="204"/>
      <c r="R60" s="211">
        <f t="shared" si="44"/>
        <v>0</v>
      </c>
      <c r="T60" s="204"/>
      <c r="U60" s="211">
        <f t="shared" si="45"/>
        <v>0</v>
      </c>
      <c r="W60" s="204"/>
      <c r="X60" s="211">
        <f t="shared" si="46"/>
        <v>0</v>
      </c>
      <c r="Z60" s="204"/>
      <c r="AA60" s="211">
        <f t="shared" si="47"/>
        <v>0</v>
      </c>
      <c r="AC60" s="204"/>
      <c r="AD60" s="211">
        <f t="shared" si="48"/>
        <v>0</v>
      </c>
      <c r="AF60" s="204"/>
      <c r="AG60" s="211">
        <f t="shared" si="49"/>
        <v>0</v>
      </c>
    </row>
    <row r="61" spans="2:33" x14ac:dyDescent="0.25">
      <c r="B61" s="53" t="s">
        <v>229</v>
      </c>
      <c r="E61" s="212">
        <f>SUM(E57:E60)</f>
        <v>0</v>
      </c>
      <c r="F61" s="213">
        <f t="shared" si="40"/>
        <v>0</v>
      </c>
      <c r="H61" s="212">
        <f>SUM(H57:H60)</f>
        <v>0</v>
      </c>
      <c r="I61" s="213">
        <f t="shared" si="41"/>
        <v>0</v>
      </c>
      <c r="K61" s="212">
        <f>SUM(K57:K60)</f>
        <v>0</v>
      </c>
      <c r="L61" s="213">
        <f t="shared" si="42"/>
        <v>0</v>
      </c>
      <c r="N61" s="212">
        <f>SUM(N57:N60)</f>
        <v>0</v>
      </c>
      <c r="O61" s="213">
        <f t="shared" si="43"/>
        <v>0</v>
      </c>
      <c r="Q61" s="212">
        <f>SUM(Q57:Q60)</f>
        <v>0</v>
      </c>
      <c r="R61" s="213">
        <f t="shared" si="44"/>
        <v>0</v>
      </c>
      <c r="T61" s="212">
        <f>SUM(T57:T60)</f>
        <v>0</v>
      </c>
      <c r="U61" s="213">
        <f t="shared" si="45"/>
        <v>0</v>
      </c>
      <c r="W61" s="212">
        <f>SUM(W57:W60)</f>
        <v>0</v>
      </c>
      <c r="X61" s="213">
        <f t="shared" si="46"/>
        <v>0</v>
      </c>
      <c r="Z61" s="212">
        <f>SUM(Z57:Z60)</f>
        <v>0</v>
      </c>
      <c r="AA61" s="213">
        <f t="shared" si="47"/>
        <v>0</v>
      </c>
      <c r="AC61" s="212">
        <f>SUM(AC57:AC60)</f>
        <v>0</v>
      </c>
      <c r="AD61" s="213">
        <f t="shared" si="48"/>
        <v>0</v>
      </c>
      <c r="AF61" s="212">
        <f>SUM(AF57:AF60)</f>
        <v>0</v>
      </c>
      <c r="AG61" s="213">
        <f t="shared" si="49"/>
        <v>0</v>
      </c>
    </row>
    <row r="62" spans="2:33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40"/>
        <v>0</v>
      </c>
      <c r="H63" s="212">
        <f>H27-H33-H39-H54-H61</f>
        <v>0</v>
      </c>
      <c r="I63" s="213">
        <f t="shared" ref="I63" si="50">IFERROR(H63/H$27,0)</f>
        <v>0</v>
      </c>
      <c r="K63" s="212">
        <f>K27-K33-K39-K54-K61</f>
        <v>0</v>
      </c>
      <c r="L63" s="213">
        <f t="shared" ref="L63" si="51">IFERROR(K63/K$27,0)</f>
        <v>0</v>
      </c>
      <c r="N63" s="212">
        <f>N27-N33-N39-N54-N61</f>
        <v>0</v>
      </c>
      <c r="O63" s="213">
        <f t="shared" ref="O63" si="52">IFERROR(N63/N$27,0)</f>
        <v>0</v>
      </c>
      <c r="Q63" s="212">
        <f>Q27-Q33-Q39-Q54-Q61</f>
        <v>0</v>
      </c>
      <c r="R63" s="213">
        <f t="shared" ref="R63" si="53">IFERROR(Q63/Q$27,0)</f>
        <v>0</v>
      </c>
      <c r="T63" s="212">
        <f>T27-T33-T39-T54-T61</f>
        <v>0</v>
      </c>
      <c r="U63" s="213">
        <f t="shared" ref="U63" si="54">IFERROR(T63/T$27,0)</f>
        <v>0</v>
      </c>
      <c r="W63" s="212">
        <f>W27-W33-W39-W54-W61</f>
        <v>0</v>
      </c>
      <c r="X63" s="213">
        <f t="shared" ref="X63" si="55">IFERROR(W63/W$27,0)</f>
        <v>0</v>
      </c>
      <c r="Z63" s="212">
        <f>Z27-Z33-Z39-Z54-Z61</f>
        <v>0</v>
      </c>
      <c r="AA63" s="213">
        <f t="shared" ref="AA63" si="56">IFERROR(Z63/Z$27,0)</f>
        <v>0</v>
      </c>
      <c r="AC63" s="212">
        <f>AC27-AC33-AC39-AC54-AC61</f>
        <v>0</v>
      </c>
      <c r="AD63" s="213">
        <f t="shared" ref="AD63" si="57">IFERROR(AC63/AC$27,0)</f>
        <v>0</v>
      </c>
      <c r="AF63" s="212">
        <f>AF27-AF33-AF39-AF54-AF61</f>
        <v>0</v>
      </c>
      <c r="AG63" s="213">
        <f t="shared" ref="AG63" si="58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G64" s="276"/>
      <c r="H64" s="262"/>
      <c r="I64" s="263"/>
      <c r="K64" s="262"/>
      <c r="L64" s="263"/>
      <c r="M64" s="276"/>
      <c r="N64" s="262"/>
      <c r="O64" s="263"/>
      <c r="P64" s="276"/>
      <c r="Q64" s="262"/>
      <c r="R64" s="263"/>
      <c r="T64" s="262"/>
      <c r="U64" s="263"/>
      <c r="V64" s="276"/>
      <c r="W64" s="262"/>
      <c r="X64" s="263"/>
      <c r="Y64" s="276"/>
      <c r="Z64" s="262"/>
      <c r="AA64" s="263"/>
      <c r="AB64" s="276"/>
      <c r="AC64" s="262"/>
      <c r="AD64" s="263"/>
      <c r="AE64" s="276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x14ac:dyDescent="0.25">
      <c r="A70" s="38">
        <f t="shared" ref="A70:A75" si="59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x14ac:dyDescent="0.25">
      <c r="A71" s="38">
        <f t="shared" si="59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x14ac:dyDescent="0.25">
      <c r="A72" s="38">
        <f t="shared" si="59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x14ac:dyDescent="0.25">
      <c r="A73" s="38">
        <f t="shared" si="59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x14ac:dyDescent="0.25">
      <c r="A74" s="38">
        <f t="shared" si="59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x14ac:dyDescent="0.25">
      <c r="A75" s="38">
        <f t="shared" si="59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</sheetData>
  <sheetProtection selectLockedCells="1"/>
  <mergeCells count="21">
    <mergeCell ref="B75:R75"/>
    <mergeCell ref="I1:L1"/>
    <mergeCell ref="I2:L2"/>
    <mergeCell ref="A3:B3"/>
    <mergeCell ref="F17:F18"/>
    <mergeCell ref="I17:I18"/>
    <mergeCell ref="L17:L18"/>
    <mergeCell ref="B72:R72"/>
    <mergeCell ref="B73:R73"/>
    <mergeCell ref="B74:R74"/>
    <mergeCell ref="AG17:AG18"/>
    <mergeCell ref="B68:R68"/>
    <mergeCell ref="B69:R69"/>
    <mergeCell ref="B70:R70"/>
    <mergeCell ref="B71:R71"/>
    <mergeCell ref="O17:O18"/>
    <mergeCell ref="R17:R18"/>
    <mergeCell ref="U17:U18"/>
    <mergeCell ref="X17:X18"/>
    <mergeCell ref="AA17:AA18"/>
    <mergeCell ref="AD17:AD18"/>
  </mergeCells>
  <pageMargins left="0.7" right="0.7" top="0.75" bottom="0.75" header="0.3" footer="0.3"/>
  <pageSetup orientation="portrait" horizontalDpi="4294967295" verticalDpi="4294967295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D6640-A3EE-4382-A0F3-9184B68E291F}">
  <sheetPr>
    <tabColor theme="7" tint="0.39997558519241921"/>
  </sheetPr>
  <dimension ref="A1:AG75"/>
  <sheetViews>
    <sheetView showGridLines="0" zoomScaleNormal="100" workbookViewId="0">
      <selection activeCell="H65" sqref="H65"/>
    </sheetView>
  </sheetViews>
  <sheetFormatPr defaultColWidth="9.28515625" defaultRowHeight="13.5" x14ac:dyDescent="0.25"/>
  <cols>
    <col min="1" max="1" width="2.7109375" style="11" customWidth="1"/>
    <col min="2" max="2" width="20.28515625" style="11" customWidth="1"/>
    <col min="3" max="3" width="37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 t="s">
        <v>181</v>
      </c>
      <c r="I1" s="400" t="s">
        <v>47</v>
      </c>
      <c r="J1" s="400"/>
      <c r="K1" s="400"/>
      <c r="L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  <c r="H2" s="93" t="s">
        <v>182</v>
      </c>
      <c r="I2" s="401"/>
      <c r="J2" s="401"/>
      <c r="K2" s="401"/>
      <c r="L2" s="401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E5" s="53"/>
      <c r="F5" s="53"/>
      <c r="H5" s="53"/>
      <c r="I5" s="53"/>
      <c r="K5" s="53"/>
      <c r="L5" s="53"/>
      <c r="N5" s="53"/>
      <c r="O5" s="53"/>
      <c r="Q5" s="53"/>
      <c r="R5" s="53"/>
      <c r="T5" s="53"/>
      <c r="U5" s="53"/>
      <c r="W5" s="53"/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E6" s="53"/>
      <c r="F6" s="53"/>
      <c r="H6" s="53"/>
      <c r="I6" s="53"/>
      <c r="K6" s="53"/>
      <c r="L6" s="53"/>
      <c r="N6" s="53"/>
      <c r="O6" s="53"/>
      <c r="Q6" s="53"/>
      <c r="R6" s="53"/>
      <c r="T6" s="53"/>
      <c r="U6" s="53"/>
      <c r="W6" s="53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235</v>
      </c>
      <c r="E7" s="53"/>
      <c r="F7" s="53"/>
      <c r="H7" s="53"/>
      <c r="I7" s="53"/>
      <c r="K7" s="53"/>
      <c r="L7" s="53"/>
      <c r="N7" s="53"/>
      <c r="O7" s="53"/>
      <c r="Q7" s="53"/>
      <c r="R7" s="53"/>
      <c r="T7" s="53"/>
      <c r="U7" s="53"/>
      <c r="W7" s="53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C9" s="194" t="s">
        <v>236</v>
      </c>
      <c r="E9" s="198"/>
      <c r="F9" s="53"/>
      <c r="H9" s="198"/>
      <c r="I9" s="53"/>
      <c r="K9" s="198"/>
      <c r="L9" s="53"/>
      <c r="N9" s="198"/>
      <c r="O9" s="53"/>
      <c r="Q9" s="198"/>
      <c r="R9" s="53"/>
      <c r="T9" s="198"/>
      <c r="U9" s="53"/>
      <c r="W9" s="198"/>
      <c r="X9" s="53"/>
      <c r="Z9" s="198"/>
      <c r="AA9" s="53"/>
      <c r="AC9" s="198"/>
      <c r="AD9" s="53"/>
      <c r="AF9" s="198"/>
      <c r="AG9" s="53"/>
    </row>
    <row r="10" spans="1:33" ht="13.15" customHeight="1" x14ac:dyDescent="0.25">
      <c r="C10" s="194" t="s">
        <v>187</v>
      </c>
      <c r="E10" s="198"/>
      <c r="F10" s="53"/>
      <c r="H10" s="198"/>
      <c r="I10" s="53"/>
      <c r="K10" s="198"/>
      <c r="L10" s="53"/>
      <c r="N10" s="198"/>
      <c r="O10" s="53"/>
      <c r="Q10" s="198"/>
      <c r="R10" s="53"/>
      <c r="T10" s="198"/>
      <c r="U10" s="53"/>
      <c r="W10" s="198"/>
      <c r="X10" s="53"/>
      <c r="Z10" s="198"/>
      <c r="AA10" s="53"/>
      <c r="AC10" s="198"/>
      <c r="AD10" s="53"/>
      <c r="AF10" s="198"/>
      <c r="AG10" s="53"/>
    </row>
    <row r="11" spans="1:33" ht="13.15" customHeight="1" x14ac:dyDescent="0.25">
      <c r="C11" s="194" t="s">
        <v>237</v>
      </c>
      <c r="E11" s="139"/>
      <c r="F11" s="53"/>
      <c r="H11" s="139"/>
      <c r="I11" s="53"/>
      <c r="K11" s="139"/>
      <c r="L11" s="53"/>
      <c r="N11" s="139"/>
      <c r="O11" s="53"/>
      <c r="Q11" s="139"/>
      <c r="R11" s="53"/>
      <c r="T11" s="139"/>
      <c r="U11" s="53"/>
      <c r="W11" s="139"/>
      <c r="X11" s="53"/>
      <c r="Z11" s="139"/>
      <c r="AA11" s="53"/>
      <c r="AC11" s="139"/>
      <c r="AD11" s="53"/>
      <c r="AF11" s="139"/>
      <c r="AG11" s="53"/>
    </row>
    <row r="12" spans="1:33" ht="13.15" customHeight="1" x14ac:dyDescent="0.25">
      <c r="C12" s="194" t="s">
        <v>238</v>
      </c>
      <c r="E12" s="69"/>
      <c r="F12" s="53"/>
      <c r="H12" s="69"/>
      <c r="I12" s="53"/>
      <c r="K12" s="69"/>
      <c r="L12" s="53"/>
      <c r="N12" s="69"/>
      <c r="O12" s="53"/>
      <c r="Q12" s="69"/>
      <c r="R12" s="53"/>
      <c r="T12" s="69"/>
      <c r="U12" s="53"/>
      <c r="W12" s="69"/>
      <c r="X12" s="53"/>
      <c r="Z12" s="69"/>
      <c r="AA12" s="53"/>
      <c r="AC12" s="69"/>
      <c r="AD12" s="53"/>
      <c r="AF12" s="69"/>
      <c r="AG12" s="53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G14" s="53"/>
      <c r="H14" s="53"/>
      <c r="I14" s="53"/>
      <c r="J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239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02"/>
      <c r="F19" s="210">
        <f t="shared" ref="F19:F27" si="0">IFERROR(E19/E$27,0)</f>
        <v>0</v>
      </c>
      <c r="H19" s="202"/>
      <c r="I19" s="210">
        <f t="shared" ref="I19:I27" si="1">IFERROR(H19/H$27,0)</f>
        <v>0</v>
      </c>
      <c r="K19" s="202"/>
      <c r="L19" s="210">
        <f t="shared" ref="L19:L27" si="2">IFERROR(K19/K$27,0)</f>
        <v>0</v>
      </c>
      <c r="N19" s="202"/>
      <c r="O19" s="210">
        <f t="shared" ref="O19:O27" si="3">IFERROR(N19/N$27,0)</f>
        <v>0</v>
      </c>
      <c r="Q19" s="202"/>
      <c r="R19" s="210">
        <f t="shared" ref="R19:R27" si="4">IFERROR(Q19/Q$27,0)</f>
        <v>0</v>
      </c>
      <c r="T19" s="202"/>
      <c r="U19" s="210">
        <f t="shared" ref="U19:U27" si="5">IFERROR(T19/T$27,0)</f>
        <v>0</v>
      </c>
      <c r="W19" s="202"/>
      <c r="X19" s="210">
        <f t="shared" ref="X19:X27" si="6">IFERROR(W19/W$27,0)</f>
        <v>0</v>
      </c>
      <c r="Z19" s="202"/>
      <c r="AA19" s="210">
        <f t="shared" ref="AA19:AA27" si="7">IFERROR(Z19/Z$27,0)</f>
        <v>0</v>
      </c>
      <c r="AC19" s="202"/>
      <c r="AD19" s="210">
        <f t="shared" ref="AD19:AD27" si="8">IFERROR(AC19/AC$27,0)</f>
        <v>0</v>
      </c>
      <c r="AF19" s="202"/>
      <c r="AG19" s="210">
        <f t="shared" ref="AG19:AG27" si="9">IFERROR(AF19/AF$27,0)</f>
        <v>0</v>
      </c>
    </row>
    <row r="20" spans="2:33" ht="13.15" customHeight="1" x14ac:dyDescent="0.25">
      <c r="B20" s="11" t="s">
        <v>195</v>
      </c>
      <c r="E20" s="202"/>
      <c r="F20" s="210">
        <f t="shared" si="0"/>
        <v>0</v>
      </c>
      <c r="H20" s="202"/>
      <c r="I20" s="210">
        <f t="shared" si="1"/>
        <v>0</v>
      </c>
      <c r="K20" s="202"/>
      <c r="L20" s="210">
        <f t="shared" si="2"/>
        <v>0</v>
      </c>
      <c r="N20" s="202"/>
      <c r="O20" s="210">
        <f t="shared" si="3"/>
        <v>0</v>
      </c>
      <c r="Q20" s="202"/>
      <c r="R20" s="210">
        <f t="shared" si="4"/>
        <v>0</v>
      </c>
      <c r="T20" s="202"/>
      <c r="U20" s="210">
        <f t="shared" si="5"/>
        <v>0</v>
      </c>
      <c r="W20" s="202"/>
      <c r="X20" s="210">
        <f t="shared" si="6"/>
        <v>0</v>
      </c>
      <c r="Z20" s="202"/>
      <c r="AA20" s="210">
        <f t="shared" si="7"/>
        <v>0</v>
      </c>
      <c r="AC20" s="202"/>
      <c r="AD20" s="210">
        <f t="shared" si="8"/>
        <v>0</v>
      </c>
      <c r="AF20" s="202"/>
      <c r="AG20" s="210">
        <f t="shared" si="9"/>
        <v>0</v>
      </c>
    </row>
    <row r="21" spans="2:33" ht="13.15" customHeight="1" x14ac:dyDescent="0.25">
      <c r="B21" s="11" t="s">
        <v>76</v>
      </c>
      <c r="E21" s="202"/>
      <c r="F21" s="210">
        <f t="shared" si="0"/>
        <v>0</v>
      </c>
      <c r="H21" s="202"/>
      <c r="I21" s="210">
        <f t="shared" si="1"/>
        <v>0</v>
      </c>
      <c r="K21" s="202"/>
      <c r="L21" s="210">
        <f t="shared" si="2"/>
        <v>0</v>
      </c>
      <c r="N21" s="202"/>
      <c r="O21" s="210">
        <f t="shared" si="3"/>
        <v>0</v>
      </c>
      <c r="Q21" s="202"/>
      <c r="R21" s="210">
        <f t="shared" si="4"/>
        <v>0</v>
      </c>
      <c r="T21" s="202"/>
      <c r="U21" s="210">
        <f t="shared" si="5"/>
        <v>0</v>
      </c>
      <c r="W21" s="202"/>
      <c r="X21" s="210">
        <f t="shared" si="6"/>
        <v>0</v>
      </c>
      <c r="Z21" s="202"/>
      <c r="AA21" s="210">
        <f t="shared" si="7"/>
        <v>0</v>
      </c>
      <c r="AC21" s="202"/>
      <c r="AD21" s="210">
        <f t="shared" si="8"/>
        <v>0</v>
      </c>
      <c r="AF21" s="202"/>
      <c r="AG21" s="210">
        <f t="shared" si="9"/>
        <v>0</v>
      </c>
    </row>
    <row r="22" spans="2:33" ht="13.15" customHeight="1" x14ac:dyDescent="0.25">
      <c r="B22" s="261" t="s">
        <v>196</v>
      </c>
      <c r="E22" s="202"/>
      <c r="F22" s="210">
        <f t="shared" si="0"/>
        <v>0</v>
      </c>
      <c r="H22" s="202"/>
      <c r="I22" s="210">
        <f t="shared" si="1"/>
        <v>0</v>
      </c>
      <c r="K22" s="202"/>
      <c r="L22" s="210">
        <f t="shared" si="2"/>
        <v>0</v>
      </c>
      <c r="N22" s="202"/>
      <c r="O22" s="210">
        <f t="shared" si="3"/>
        <v>0</v>
      </c>
      <c r="Q22" s="202"/>
      <c r="R22" s="210">
        <f t="shared" si="4"/>
        <v>0</v>
      </c>
      <c r="T22" s="202"/>
      <c r="U22" s="210">
        <f t="shared" si="5"/>
        <v>0</v>
      </c>
      <c r="W22" s="202"/>
      <c r="X22" s="210">
        <f t="shared" si="6"/>
        <v>0</v>
      </c>
      <c r="Z22" s="202"/>
      <c r="AA22" s="210">
        <f t="shared" si="7"/>
        <v>0</v>
      </c>
      <c r="AC22" s="202"/>
      <c r="AD22" s="210">
        <f t="shared" si="8"/>
        <v>0</v>
      </c>
      <c r="AF22" s="202"/>
      <c r="AG22" s="210">
        <f t="shared" si="9"/>
        <v>0</v>
      </c>
    </row>
    <row r="23" spans="2:33" ht="13.15" customHeight="1" x14ac:dyDescent="0.25">
      <c r="B23" s="11" t="s">
        <v>81</v>
      </c>
      <c r="E23" s="202"/>
      <c r="F23" s="210">
        <f t="shared" si="0"/>
        <v>0</v>
      </c>
      <c r="H23" s="202"/>
      <c r="I23" s="210">
        <f t="shared" si="1"/>
        <v>0</v>
      </c>
      <c r="K23" s="202"/>
      <c r="L23" s="210">
        <f t="shared" si="2"/>
        <v>0</v>
      </c>
      <c r="N23" s="202"/>
      <c r="O23" s="210">
        <f t="shared" si="3"/>
        <v>0</v>
      </c>
      <c r="Q23" s="202"/>
      <c r="R23" s="210">
        <f t="shared" si="4"/>
        <v>0</v>
      </c>
      <c r="T23" s="202"/>
      <c r="U23" s="210">
        <f t="shared" si="5"/>
        <v>0</v>
      </c>
      <c r="W23" s="202"/>
      <c r="X23" s="210">
        <f t="shared" si="6"/>
        <v>0</v>
      </c>
      <c r="Z23" s="202"/>
      <c r="AA23" s="210">
        <f t="shared" si="7"/>
        <v>0</v>
      </c>
      <c r="AC23" s="202"/>
      <c r="AD23" s="210">
        <f t="shared" si="8"/>
        <v>0</v>
      </c>
      <c r="AF23" s="202"/>
      <c r="AG23" s="210">
        <f t="shared" si="9"/>
        <v>0</v>
      </c>
    </row>
    <row r="24" spans="2:33" ht="13.15" customHeight="1" x14ac:dyDescent="0.25">
      <c r="B24" s="11" t="s">
        <v>197</v>
      </c>
      <c r="E24" s="202"/>
      <c r="F24" s="210">
        <f t="shared" si="0"/>
        <v>0</v>
      </c>
      <c r="H24" s="202"/>
      <c r="I24" s="210">
        <f t="shared" si="1"/>
        <v>0</v>
      </c>
      <c r="K24" s="202"/>
      <c r="L24" s="210">
        <f t="shared" si="2"/>
        <v>0</v>
      </c>
      <c r="N24" s="202"/>
      <c r="O24" s="210">
        <f t="shared" si="3"/>
        <v>0</v>
      </c>
      <c r="Q24" s="202"/>
      <c r="R24" s="210">
        <f t="shared" si="4"/>
        <v>0</v>
      </c>
      <c r="T24" s="202"/>
      <c r="U24" s="210">
        <f t="shared" si="5"/>
        <v>0</v>
      </c>
      <c r="W24" s="202"/>
      <c r="X24" s="210">
        <f t="shared" si="6"/>
        <v>0</v>
      </c>
      <c r="Z24" s="202"/>
      <c r="AA24" s="210">
        <f t="shared" si="7"/>
        <v>0</v>
      </c>
      <c r="AC24" s="202"/>
      <c r="AD24" s="210">
        <f t="shared" si="8"/>
        <v>0</v>
      </c>
      <c r="AF24" s="202"/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02"/>
      <c r="F25" s="210">
        <f t="shared" si="0"/>
        <v>0</v>
      </c>
      <c r="H25" s="202"/>
      <c r="I25" s="210">
        <f t="shared" si="1"/>
        <v>0</v>
      </c>
      <c r="K25" s="202"/>
      <c r="L25" s="210">
        <f t="shared" si="2"/>
        <v>0</v>
      </c>
      <c r="N25" s="202"/>
      <c r="O25" s="210">
        <f t="shared" si="3"/>
        <v>0</v>
      </c>
      <c r="Q25" s="202"/>
      <c r="R25" s="210">
        <f t="shared" si="4"/>
        <v>0</v>
      </c>
      <c r="T25" s="202"/>
      <c r="U25" s="210">
        <f t="shared" si="5"/>
        <v>0</v>
      </c>
      <c r="W25" s="202"/>
      <c r="X25" s="210">
        <f t="shared" si="6"/>
        <v>0</v>
      </c>
      <c r="Z25" s="202"/>
      <c r="AA25" s="210">
        <f t="shared" si="7"/>
        <v>0</v>
      </c>
      <c r="AC25" s="202"/>
      <c r="AD25" s="210">
        <f t="shared" si="8"/>
        <v>0</v>
      </c>
      <c r="AF25" s="202"/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04"/>
      <c r="F26" s="211">
        <f t="shared" si="0"/>
        <v>0</v>
      </c>
      <c r="H26" s="204"/>
      <c r="I26" s="211">
        <f t="shared" si="1"/>
        <v>0</v>
      </c>
      <c r="K26" s="204"/>
      <c r="L26" s="211">
        <f t="shared" si="2"/>
        <v>0</v>
      </c>
      <c r="N26" s="204"/>
      <c r="O26" s="211">
        <f t="shared" si="3"/>
        <v>0</v>
      </c>
      <c r="Q26" s="204"/>
      <c r="R26" s="211">
        <f t="shared" si="4"/>
        <v>0</v>
      </c>
      <c r="T26" s="204"/>
      <c r="U26" s="211">
        <f t="shared" si="5"/>
        <v>0</v>
      </c>
      <c r="W26" s="204"/>
      <c r="X26" s="211">
        <f t="shared" si="6"/>
        <v>0</v>
      </c>
      <c r="Z26" s="204"/>
      <c r="AA26" s="211">
        <f t="shared" si="7"/>
        <v>0</v>
      </c>
      <c r="AC26" s="204"/>
      <c r="AD26" s="211">
        <f t="shared" si="8"/>
        <v>0</v>
      </c>
      <c r="AF26" s="204"/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02"/>
      <c r="F30" s="210">
        <f t="shared" ref="F30:F33" si="10">IFERROR(E30/E$27,0)</f>
        <v>0</v>
      </c>
      <c r="H30" s="202"/>
      <c r="I30" s="210">
        <f t="shared" ref="I30:I33" si="11">IFERROR(H30/H$27,0)</f>
        <v>0</v>
      </c>
      <c r="K30" s="202"/>
      <c r="L30" s="210">
        <f t="shared" ref="L30:L33" si="12">IFERROR(K30/K$27,0)</f>
        <v>0</v>
      </c>
      <c r="N30" s="202"/>
      <c r="O30" s="210">
        <f t="shared" ref="O30:O33" si="13">IFERROR(N30/N$27,0)</f>
        <v>0</v>
      </c>
      <c r="Q30" s="202"/>
      <c r="R30" s="210">
        <f t="shared" ref="R30:R33" si="14">IFERROR(Q30/Q$27,0)</f>
        <v>0</v>
      </c>
      <c r="T30" s="202"/>
      <c r="U30" s="210">
        <f t="shared" ref="U30:U33" si="15">IFERROR(T30/T$27,0)</f>
        <v>0</v>
      </c>
      <c r="W30" s="202"/>
      <c r="X30" s="210">
        <f t="shared" ref="X30:X33" si="16">IFERROR(W30/W$27,0)</f>
        <v>0</v>
      </c>
      <c r="Z30" s="202"/>
      <c r="AA30" s="210">
        <f t="shared" ref="AA30:AA33" si="17">IFERROR(Z30/Z$27,0)</f>
        <v>0</v>
      </c>
      <c r="AC30" s="202"/>
      <c r="AD30" s="210">
        <f t="shared" ref="AD30:AD33" si="18">IFERROR(AC30/AC$27,0)</f>
        <v>0</v>
      </c>
      <c r="AF30" s="202"/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02"/>
      <c r="F31" s="210">
        <f t="shared" si="10"/>
        <v>0</v>
      </c>
      <c r="H31" s="202"/>
      <c r="I31" s="210">
        <f t="shared" si="11"/>
        <v>0</v>
      </c>
      <c r="K31" s="202"/>
      <c r="L31" s="210">
        <f t="shared" si="12"/>
        <v>0</v>
      </c>
      <c r="N31" s="202"/>
      <c r="O31" s="210">
        <f t="shared" si="13"/>
        <v>0</v>
      </c>
      <c r="Q31" s="202"/>
      <c r="R31" s="210">
        <f t="shared" si="14"/>
        <v>0</v>
      </c>
      <c r="T31" s="202"/>
      <c r="U31" s="210">
        <f t="shared" si="15"/>
        <v>0</v>
      </c>
      <c r="W31" s="202"/>
      <c r="X31" s="210">
        <f t="shared" si="16"/>
        <v>0</v>
      </c>
      <c r="Z31" s="202"/>
      <c r="AA31" s="210">
        <f t="shared" si="17"/>
        <v>0</v>
      </c>
      <c r="AC31" s="202"/>
      <c r="AD31" s="210">
        <f t="shared" si="18"/>
        <v>0</v>
      </c>
      <c r="AF31" s="202"/>
      <c r="AG31" s="210">
        <f t="shared" si="19"/>
        <v>0</v>
      </c>
    </row>
    <row r="32" spans="2:33" ht="13.15" customHeight="1" x14ac:dyDescent="0.25">
      <c r="B32" s="11" t="s">
        <v>203</v>
      </c>
      <c r="E32" s="204"/>
      <c r="F32" s="211">
        <f t="shared" si="10"/>
        <v>0</v>
      </c>
      <c r="H32" s="204"/>
      <c r="I32" s="211">
        <f t="shared" si="11"/>
        <v>0</v>
      </c>
      <c r="K32" s="204"/>
      <c r="L32" s="211">
        <f t="shared" si="12"/>
        <v>0</v>
      </c>
      <c r="N32" s="204"/>
      <c r="O32" s="211">
        <f t="shared" si="13"/>
        <v>0</v>
      </c>
      <c r="Q32" s="204"/>
      <c r="R32" s="211">
        <f t="shared" si="14"/>
        <v>0</v>
      </c>
      <c r="T32" s="204"/>
      <c r="U32" s="211">
        <f t="shared" si="15"/>
        <v>0</v>
      </c>
      <c r="W32" s="204"/>
      <c r="X32" s="211">
        <f t="shared" si="16"/>
        <v>0</v>
      </c>
      <c r="Z32" s="204"/>
      <c r="AA32" s="211">
        <f t="shared" si="17"/>
        <v>0</v>
      </c>
      <c r="AC32" s="204"/>
      <c r="AD32" s="211">
        <f t="shared" si="18"/>
        <v>0</v>
      </c>
      <c r="AF32" s="204"/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02"/>
      <c r="F36" s="210">
        <f t="shared" ref="F36:F39" si="20">IFERROR(E36/E$27,0)</f>
        <v>0</v>
      </c>
      <c r="H36" s="202"/>
      <c r="I36" s="210">
        <f t="shared" ref="I36:I39" si="21">IFERROR(H36/H$27,0)</f>
        <v>0</v>
      </c>
      <c r="K36" s="202"/>
      <c r="L36" s="210">
        <f t="shared" ref="L36:L39" si="22">IFERROR(K36/K$27,0)</f>
        <v>0</v>
      </c>
      <c r="N36" s="202"/>
      <c r="O36" s="210">
        <f t="shared" ref="O36:O39" si="23">IFERROR(N36/N$27,0)</f>
        <v>0</v>
      </c>
      <c r="Q36" s="202"/>
      <c r="R36" s="210">
        <f t="shared" ref="R36:R39" si="24">IFERROR(Q36/Q$27,0)</f>
        <v>0</v>
      </c>
      <c r="T36" s="202"/>
      <c r="U36" s="210">
        <f t="shared" ref="U36:U39" si="25">IFERROR(T36/T$27,0)</f>
        <v>0</v>
      </c>
      <c r="W36" s="202"/>
      <c r="X36" s="210">
        <f t="shared" ref="X36:X39" si="26">IFERROR(W36/W$27,0)</f>
        <v>0</v>
      </c>
      <c r="Z36" s="202"/>
      <c r="AA36" s="210">
        <f t="shared" ref="AA36:AA39" si="27">IFERROR(Z36/Z$27,0)</f>
        <v>0</v>
      </c>
      <c r="AC36" s="202"/>
      <c r="AD36" s="210">
        <f t="shared" ref="AD36:AD39" si="28">IFERROR(AC36/AC$27,0)</f>
        <v>0</v>
      </c>
      <c r="AF36" s="202"/>
      <c r="AG36" s="210">
        <f t="shared" ref="AG36:AG39" si="29">IFERROR(AF36/AF$27,0)</f>
        <v>0</v>
      </c>
    </row>
    <row r="37" spans="2:33" ht="13.15" customHeight="1" x14ac:dyDescent="0.25">
      <c r="B37" s="11" t="s">
        <v>207</v>
      </c>
      <c r="E37" s="202"/>
      <c r="F37" s="210">
        <f t="shared" si="20"/>
        <v>0</v>
      </c>
      <c r="H37" s="202"/>
      <c r="I37" s="210">
        <f t="shared" si="21"/>
        <v>0</v>
      </c>
      <c r="K37" s="202"/>
      <c r="L37" s="210">
        <f t="shared" si="22"/>
        <v>0</v>
      </c>
      <c r="N37" s="202"/>
      <c r="O37" s="210">
        <f t="shared" si="23"/>
        <v>0</v>
      </c>
      <c r="Q37" s="202"/>
      <c r="R37" s="210">
        <f t="shared" si="24"/>
        <v>0</v>
      </c>
      <c r="T37" s="202"/>
      <c r="U37" s="210">
        <f t="shared" si="25"/>
        <v>0</v>
      </c>
      <c r="W37" s="202"/>
      <c r="X37" s="210">
        <f t="shared" si="26"/>
        <v>0</v>
      </c>
      <c r="Z37" s="202"/>
      <c r="AA37" s="210">
        <f t="shared" si="27"/>
        <v>0</v>
      </c>
      <c r="AC37" s="202"/>
      <c r="AD37" s="210">
        <f t="shared" si="28"/>
        <v>0</v>
      </c>
      <c r="AF37" s="202"/>
      <c r="AG37" s="210">
        <f t="shared" si="29"/>
        <v>0</v>
      </c>
    </row>
    <row r="38" spans="2:33" ht="13.15" customHeight="1" x14ac:dyDescent="0.25">
      <c r="B38" s="11" t="s">
        <v>208</v>
      </c>
      <c r="E38" s="204"/>
      <c r="F38" s="211">
        <f t="shared" si="20"/>
        <v>0</v>
      </c>
      <c r="H38" s="204"/>
      <c r="I38" s="211">
        <f t="shared" si="21"/>
        <v>0</v>
      </c>
      <c r="K38" s="204"/>
      <c r="L38" s="211">
        <f t="shared" si="22"/>
        <v>0</v>
      </c>
      <c r="N38" s="204"/>
      <c r="O38" s="211">
        <f t="shared" si="23"/>
        <v>0</v>
      </c>
      <c r="Q38" s="204"/>
      <c r="R38" s="211">
        <f t="shared" si="24"/>
        <v>0</v>
      </c>
      <c r="T38" s="204"/>
      <c r="U38" s="211">
        <f t="shared" si="25"/>
        <v>0</v>
      </c>
      <c r="W38" s="204"/>
      <c r="X38" s="211">
        <f t="shared" si="26"/>
        <v>0</v>
      </c>
      <c r="Z38" s="204"/>
      <c r="AA38" s="211">
        <f t="shared" si="27"/>
        <v>0</v>
      </c>
      <c r="AC38" s="204"/>
      <c r="AD38" s="211">
        <f t="shared" si="28"/>
        <v>0</v>
      </c>
      <c r="AF38" s="204"/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si="21"/>
        <v>0</v>
      </c>
      <c r="K39" s="212">
        <f>SUM(K36:K38)</f>
        <v>0</v>
      </c>
      <c r="L39" s="213">
        <f t="shared" si="22"/>
        <v>0</v>
      </c>
      <c r="N39" s="212">
        <f>SUM(N36:N38)</f>
        <v>0</v>
      </c>
      <c r="O39" s="213">
        <f t="shared" si="23"/>
        <v>0</v>
      </c>
      <c r="Q39" s="212">
        <f>SUM(Q36:Q38)</f>
        <v>0</v>
      </c>
      <c r="R39" s="213">
        <f t="shared" si="24"/>
        <v>0</v>
      </c>
      <c r="T39" s="212">
        <f>SUM(T36:T38)</f>
        <v>0</v>
      </c>
      <c r="U39" s="213">
        <f t="shared" si="25"/>
        <v>0</v>
      </c>
      <c r="W39" s="212">
        <f>SUM(W36:W38)</f>
        <v>0</v>
      </c>
      <c r="X39" s="213">
        <f t="shared" si="26"/>
        <v>0</v>
      </c>
      <c r="Z39" s="212">
        <f>SUM(Z36:Z38)</f>
        <v>0</v>
      </c>
      <c r="AA39" s="213">
        <f t="shared" si="27"/>
        <v>0</v>
      </c>
      <c r="AC39" s="212">
        <f>SUM(AC36:AC38)</f>
        <v>0</v>
      </c>
      <c r="AD39" s="213">
        <f t="shared" si="28"/>
        <v>0</v>
      </c>
      <c r="AF39" s="212">
        <f>SUM(AF36:AF38)</f>
        <v>0</v>
      </c>
      <c r="AG39" s="213">
        <f t="shared" si="29"/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02"/>
      <c r="F42" s="210">
        <f t="shared" ref="F42:F54" si="30">IFERROR(E42/E$27,0)</f>
        <v>0</v>
      </c>
      <c r="H42" s="202"/>
      <c r="I42" s="210">
        <f t="shared" ref="I42:I54" si="31">IFERROR(H42/H$27,0)</f>
        <v>0</v>
      </c>
      <c r="K42" s="202"/>
      <c r="L42" s="210">
        <f t="shared" ref="L42:L54" si="32">IFERROR(K42/K$27,0)</f>
        <v>0</v>
      </c>
      <c r="N42" s="202"/>
      <c r="O42" s="210">
        <f t="shared" ref="O42:O54" si="33">IFERROR(N42/N$27,0)</f>
        <v>0</v>
      </c>
      <c r="Q42" s="202"/>
      <c r="R42" s="210">
        <f t="shared" ref="R42:R54" si="34">IFERROR(Q42/Q$27,0)</f>
        <v>0</v>
      </c>
      <c r="T42" s="202"/>
      <c r="U42" s="210">
        <f t="shared" ref="U42:U54" si="35">IFERROR(T42/T$27,0)</f>
        <v>0</v>
      </c>
      <c r="W42" s="202"/>
      <c r="X42" s="210">
        <f t="shared" ref="X42:X54" si="36">IFERROR(W42/W$27,0)</f>
        <v>0</v>
      </c>
      <c r="Z42" s="202"/>
      <c r="AA42" s="210">
        <f t="shared" ref="AA42:AA54" si="37">IFERROR(Z42/Z$27,0)</f>
        <v>0</v>
      </c>
      <c r="AC42" s="202"/>
      <c r="AD42" s="210">
        <f t="shared" ref="AD42:AD54" si="38">IFERROR(AC42/AC$27,0)</f>
        <v>0</v>
      </c>
      <c r="AF42" s="202"/>
      <c r="AG42" s="210">
        <f t="shared" ref="AG42:AG54" si="39">IFERROR(AF42/AF$27,0)</f>
        <v>0</v>
      </c>
    </row>
    <row r="43" spans="2:33" ht="13.15" customHeight="1" x14ac:dyDescent="0.25">
      <c r="B43" s="11" t="s">
        <v>212</v>
      </c>
      <c r="E43" s="202"/>
      <c r="F43" s="210">
        <f t="shared" si="30"/>
        <v>0</v>
      </c>
      <c r="H43" s="202"/>
      <c r="I43" s="210">
        <f t="shared" si="31"/>
        <v>0</v>
      </c>
      <c r="K43" s="202"/>
      <c r="L43" s="210">
        <f t="shared" si="32"/>
        <v>0</v>
      </c>
      <c r="N43" s="202"/>
      <c r="O43" s="210">
        <f t="shared" si="33"/>
        <v>0</v>
      </c>
      <c r="Q43" s="202"/>
      <c r="R43" s="210">
        <f t="shared" si="34"/>
        <v>0</v>
      </c>
      <c r="T43" s="202"/>
      <c r="U43" s="210">
        <f t="shared" si="35"/>
        <v>0</v>
      </c>
      <c r="W43" s="202"/>
      <c r="X43" s="210">
        <f t="shared" si="36"/>
        <v>0</v>
      </c>
      <c r="Z43" s="202"/>
      <c r="AA43" s="210">
        <f t="shared" si="37"/>
        <v>0</v>
      </c>
      <c r="AC43" s="202"/>
      <c r="AD43" s="210">
        <f t="shared" si="38"/>
        <v>0</v>
      </c>
      <c r="AF43" s="202"/>
      <c r="AG43" s="210">
        <f t="shared" si="39"/>
        <v>0</v>
      </c>
    </row>
    <row r="44" spans="2:33" ht="13.15" customHeight="1" x14ac:dyDescent="0.25">
      <c r="B44" s="11" t="s">
        <v>213</v>
      </c>
      <c r="E44" s="202"/>
      <c r="F44" s="210">
        <f t="shared" si="30"/>
        <v>0</v>
      </c>
      <c r="H44" s="202"/>
      <c r="I44" s="210">
        <f t="shared" si="31"/>
        <v>0</v>
      </c>
      <c r="K44" s="202"/>
      <c r="L44" s="210">
        <f t="shared" si="32"/>
        <v>0</v>
      </c>
      <c r="N44" s="202"/>
      <c r="O44" s="210">
        <f t="shared" si="33"/>
        <v>0</v>
      </c>
      <c r="Q44" s="202"/>
      <c r="R44" s="210">
        <f t="shared" si="34"/>
        <v>0</v>
      </c>
      <c r="T44" s="202"/>
      <c r="U44" s="210">
        <f t="shared" si="35"/>
        <v>0</v>
      </c>
      <c r="W44" s="202"/>
      <c r="X44" s="210">
        <f t="shared" si="36"/>
        <v>0</v>
      </c>
      <c r="Z44" s="202"/>
      <c r="AA44" s="210">
        <f t="shared" si="37"/>
        <v>0</v>
      </c>
      <c r="AC44" s="202"/>
      <c r="AD44" s="210">
        <f t="shared" si="38"/>
        <v>0</v>
      </c>
      <c r="AF44" s="202"/>
      <c r="AG44" s="210">
        <f t="shared" si="39"/>
        <v>0</v>
      </c>
    </row>
    <row r="45" spans="2:33" ht="13.15" customHeight="1" x14ac:dyDescent="0.25">
      <c r="B45" s="11" t="s">
        <v>214</v>
      </c>
      <c r="E45" s="202"/>
      <c r="F45" s="210">
        <f t="shared" si="30"/>
        <v>0</v>
      </c>
      <c r="H45" s="202"/>
      <c r="I45" s="210">
        <f t="shared" si="31"/>
        <v>0</v>
      </c>
      <c r="K45" s="202"/>
      <c r="L45" s="210">
        <f t="shared" si="32"/>
        <v>0</v>
      </c>
      <c r="N45" s="202"/>
      <c r="O45" s="210">
        <f t="shared" si="33"/>
        <v>0</v>
      </c>
      <c r="Q45" s="202"/>
      <c r="R45" s="210">
        <f t="shared" si="34"/>
        <v>0</v>
      </c>
      <c r="T45" s="202"/>
      <c r="U45" s="210">
        <f t="shared" si="35"/>
        <v>0</v>
      </c>
      <c r="W45" s="202"/>
      <c r="X45" s="210">
        <f t="shared" si="36"/>
        <v>0</v>
      </c>
      <c r="Z45" s="202"/>
      <c r="AA45" s="210">
        <f t="shared" si="37"/>
        <v>0</v>
      </c>
      <c r="AC45" s="202"/>
      <c r="AD45" s="210">
        <f t="shared" si="38"/>
        <v>0</v>
      </c>
      <c r="AF45" s="202"/>
      <c r="AG45" s="210">
        <f t="shared" si="39"/>
        <v>0</v>
      </c>
    </row>
    <row r="46" spans="2:33" ht="13.15" customHeight="1" x14ac:dyDescent="0.25">
      <c r="B46" s="11" t="s">
        <v>215</v>
      </c>
      <c r="E46" s="202"/>
      <c r="F46" s="210">
        <f t="shared" si="30"/>
        <v>0</v>
      </c>
      <c r="H46" s="202"/>
      <c r="I46" s="210">
        <f t="shared" si="31"/>
        <v>0</v>
      </c>
      <c r="K46" s="202"/>
      <c r="L46" s="210">
        <f t="shared" si="32"/>
        <v>0</v>
      </c>
      <c r="N46" s="202"/>
      <c r="O46" s="210">
        <f t="shared" si="33"/>
        <v>0</v>
      </c>
      <c r="Q46" s="202"/>
      <c r="R46" s="210">
        <f t="shared" si="34"/>
        <v>0</v>
      </c>
      <c r="T46" s="202"/>
      <c r="U46" s="210">
        <f t="shared" si="35"/>
        <v>0</v>
      </c>
      <c r="W46" s="202"/>
      <c r="X46" s="210">
        <f t="shared" si="36"/>
        <v>0</v>
      </c>
      <c r="Z46" s="202"/>
      <c r="AA46" s="210">
        <f t="shared" si="37"/>
        <v>0</v>
      </c>
      <c r="AC46" s="202"/>
      <c r="AD46" s="210">
        <f t="shared" si="38"/>
        <v>0</v>
      </c>
      <c r="AF46" s="202"/>
      <c r="AG46" s="210">
        <f t="shared" si="39"/>
        <v>0</v>
      </c>
    </row>
    <row r="47" spans="2:33" ht="13.15" customHeight="1" x14ac:dyDescent="0.25">
      <c r="B47" s="11" t="s">
        <v>216</v>
      </c>
      <c r="E47" s="202"/>
      <c r="F47" s="210">
        <f t="shared" si="30"/>
        <v>0</v>
      </c>
      <c r="H47" s="202"/>
      <c r="I47" s="210">
        <f t="shared" si="31"/>
        <v>0</v>
      </c>
      <c r="K47" s="202"/>
      <c r="L47" s="210">
        <f t="shared" si="32"/>
        <v>0</v>
      </c>
      <c r="N47" s="202"/>
      <c r="O47" s="210">
        <f t="shared" si="33"/>
        <v>0</v>
      </c>
      <c r="Q47" s="202"/>
      <c r="R47" s="210">
        <f t="shared" si="34"/>
        <v>0</v>
      </c>
      <c r="T47" s="202"/>
      <c r="U47" s="210">
        <f t="shared" si="35"/>
        <v>0</v>
      </c>
      <c r="W47" s="202"/>
      <c r="X47" s="210">
        <f t="shared" si="36"/>
        <v>0</v>
      </c>
      <c r="Z47" s="202"/>
      <c r="AA47" s="210">
        <f t="shared" si="37"/>
        <v>0</v>
      </c>
      <c r="AC47" s="202"/>
      <c r="AD47" s="210">
        <f t="shared" si="38"/>
        <v>0</v>
      </c>
      <c r="AF47" s="202"/>
      <c r="AG47" s="210">
        <f t="shared" si="39"/>
        <v>0</v>
      </c>
    </row>
    <row r="48" spans="2:33" ht="13.15" customHeight="1" x14ac:dyDescent="0.25">
      <c r="B48" s="11" t="s">
        <v>217</v>
      </c>
      <c r="E48" s="202"/>
      <c r="F48" s="210">
        <f t="shared" si="30"/>
        <v>0</v>
      </c>
      <c r="H48" s="202"/>
      <c r="I48" s="210">
        <f t="shared" si="31"/>
        <v>0</v>
      </c>
      <c r="K48" s="202"/>
      <c r="L48" s="210">
        <f t="shared" si="32"/>
        <v>0</v>
      </c>
      <c r="N48" s="202"/>
      <c r="O48" s="210">
        <f t="shared" si="33"/>
        <v>0</v>
      </c>
      <c r="Q48" s="202"/>
      <c r="R48" s="210">
        <f t="shared" si="34"/>
        <v>0</v>
      </c>
      <c r="T48" s="202"/>
      <c r="U48" s="210">
        <f t="shared" si="35"/>
        <v>0</v>
      </c>
      <c r="W48" s="202"/>
      <c r="X48" s="210">
        <f t="shared" si="36"/>
        <v>0</v>
      </c>
      <c r="Z48" s="202"/>
      <c r="AA48" s="210">
        <f t="shared" si="37"/>
        <v>0</v>
      </c>
      <c r="AC48" s="202"/>
      <c r="AD48" s="210">
        <f t="shared" si="38"/>
        <v>0</v>
      </c>
      <c r="AF48" s="202"/>
      <c r="AG48" s="210">
        <f t="shared" si="39"/>
        <v>0</v>
      </c>
    </row>
    <row r="49" spans="2:33" ht="13.15" customHeight="1" x14ac:dyDescent="0.25">
      <c r="B49" s="11" t="s">
        <v>218</v>
      </c>
      <c r="E49" s="202"/>
      <c r="F49" s="210">
        <f t="shared" si="30"/>
        <v>0</v>
      </c>
      <c r="H49" s="202"/>
      <c r="I49" s="210">
        <f t="shared" si="31"/>
        <v>0</v>
      </c>
      <c r="K49" s="202"/>
      <c r="L49" s="210">
        <f t="shared" si="32"/>
        <v>0</v>
      </c>
      <c r="N49" s="202"/>
      <c r="O49" s="210">
        <f t="shared" si="33"/>
        <v>0</v>
      </c>
      <c r="Q49" s="202"/>
      <c r="R49" s="210">
        <f t="shared" si="34"/>
        <v>0</v>
      </c>
      <c r="T49" s="202"/>
      <c r="U49" s="210">
        <f t="shared" si="35"/>
        <v>0</v>
      </c>
      <c r="W49" s="202"/>
      <c r="X49" s="210">
        <f t="shared" si="36"/>
        <v>0</v>
      </c>
      <c r="Z49" s="202"/>
      <c r="AA49" s="210">
        <f t="shared" si="37"/>
        <v>0</v>
      </c>
      <c r="AC49" s="202"/>
      <c r="AD49" s="210">
        <f t="shared" si="38"/>
        <v>0</v>
      </c>
      <c r="AF49" s="202"/>
      <c r="AG49" s="210">
        <f t="shared" si="39"/>
        <v>0</v>
      </c>
    </row>
    <row r="50" spans="2:33" x14ac:dyDescent="0.25">
      <c r="B50" s="11" t="s">
        <v>219</v>
      </c>
      <c r="E50" s="202"/>
      <c r="F50" s="210">
        <f t="shared" si="30"/>
        <v>0</v>
      </c>
      <c r="H50" s="202"/>
      <c r="I50" s="210">
        <f t="shared" si="31"/>
        <v>0</v>
      </c>
      <c r="K50" s="202"/>
      <c r="L50" s="210">
        <f t="shared" si="32"/>
        <v>0</v>
      </c>
      <c r="N50" s="202"/>
      <c r="O50" s="210">
        <f t="shared" si="33"/>
        <v>0</v>
      </c>
      <c r="Q50" s="202"/>
      <c r="R50" s="210">
        <f t="shared" si="34"/>
        <v>0</v>
      </c>
      <c r="T50" s="202"/>
      <c r="U50" s="210">
        <f t="shared" si="35"/>
        <v>0</v>
      </c>
      <c r="W50" s="202"/>
      <c r="X50" s="210">
        <f t="shared" si="36"/>
        <v>0</v>
      </c>
      <c r="Z50" s="202"/>
      <c r="AA50" s="210">
        <f t="shared" si="37"/>
        <v>0</v>
      </c>
      <c r="AC50" s="202"/>
      <c r="AD50" s="210">
        <f t="shared" si="38"/>
        <v>0</v>
      </c>
      <c r="AF50" s="202"/>
      <c r="AG50" s="210">
        <f t="shared" si="39"/>
        <v>0</v>
      </c>
    </row>
    <row r="51" spans="2:33" ht="13.15" customHeight="1" x14ac:dyDescent="0.25">
      <c r="B51" s="11" t="s">
        <v>220</v>
      </c>
      <c r="E51" s="202"/>
      <c r="F51" s="210">
        <f t="shared" si="30"/>
        <v>0</v>
      </c>
      <c r="H51" s="202"/>
      <c r="I51" s="210">
        <f t="shared" si="31"/>
        <v>0</v>
      </c>
      <c r="K51" s="202"/>
      <c r="L51" s="210">
        <f t="shared" si="32"/>
        <v>0</v>
      </c>
      <c r="N51" s="202"/>
      <c r="O51" s="210">
        <f t="shared" si="33"/>
        <v>0</v>
      </c>
      <c r="Q51" s="202"/>
      <c r="R51" s="210">
        <f t="shared" si="34"/>
        <v>0</v>
      </c>
      <c r="T51" s="202"/>
      <c r="U51" s="210">
        <f t="shared" si="35"/>
        <v>0</v>
      </c>
      <c r="W51" s="202"/>
      <c r="X51" s="210">
        <f t="shared" si="36"/>
        <v>0</v>
      </c>
      <c r="Z51" s="202"/>
      <c r="AA51" s="210">
        <f t="shared" si="37"/>
        <v>0</v>
      </c>
      <c r="AC51" s="202"/>
      <c r="AD51" s="210">
        <f t="shared" si="38"/>
        <v>0</v>
      </c>
      <c r="AF51" s="202"/>
      <c r="AG51" s="210">
        <f t="shared" si="39"/>
        <v>0</v>
      </c>
    </row>
    <row r="52" spans="2:33" ht="13.15" customHeight="1" x14ac:dyDescent="0.25">
      <c r="B52" s="11" t="s">
        <v>221</v>
      </c>
      <c r="E52" s="202"/>
      <c r="F52" s="210">
        <f t="shared" si="30"/>
        <v>0</v>
      </c>
      <c r="H52" s="202"/>
      <c r="I52" s="210">
        <f t="shared" si="31"/>
        <v>0</v>
      </c>
      <c r="K52" s="202"/>
      <c r="L52" s="210">
        <f t="shared" si="32"/>
        <v>0</v>
      </c>
      <c r="N52" s="202"/>
      <c r="O52" s="210">
        <f t="shared" si="33"/>
        <v>0</v>
      </c>
      <c r="Q52" s="202"/>
      <c r="R52" s="210">
        <f t="shared" si="34"/>
        <v>0</v>
      </c>
      <c r="T52" s="202"/>
      <c r="U52" s="210">
        <f t="shared" si="35"/>
        <v>0</v>
      </c>
      <c r="W52" s="202"/>
      <c r="X52" s="210">
        <f t="shared" si="36"/>
        <v>0</v>
      </c>
      <c r="Z52" s="202"/>
      <c r="AA52" s="210">
        <f t="shared" si="37"/>
        <v>0</v>
      </c>
      <c r="AC52" s="202"/>
      <c r="AD52" s="210">
        <f t="shared" si="38"/>
        <v>0</v>
      </c>
      <c r="AF52" s="202"/>
      <c r="AG52" s="210">
        <f t="shared" si="39"/>
        <v>0</v>
      </c>
    </row>
    <row r="53" spans="2:33" ht="13.15" customHeight="1" x14ac:dyDescent="0.25">
      <c r="B53" s="11" t="s">
        <v>222</v>
      </c>
      <c r="E53" s="204"/>
      <c r="F53" s="211">
        <f t="shared" si="30"/>
        <v>0</v>
      </c>
      <c r="H53" s="204"/>
      <c r="I53" s="211">
        <f t="shared" si="31"/>
        <v>0</v>
      </c>
      <c r="K53" s="204"/>
      <c r="L53" s="211">
        <f t="shared" si="32"/>
        <v>0</v>
      </c>
      <c r="N53" s="204"/>
      <c r="O53" s="211">
        <f t="shared" si="33"/>
        <v>0</v>
      </c>
      <c r="Q53" s="204"/>
      <c r="R53" s="211">
        <f t="shared" si="34"/>
        <v>0</v>
      </c>
      <c r="T53" s="204"/>
      <c r="U53" s="211">
        <f t="shared" si="35"/>
        <v>0</v>
      </c>
      <c r="W53" s="204"/>
      <c r="X53" s="211">
        <f t="shared" si="36"/>
        <v>0</v>
      </c>
      <c r="Z53" s="204"/>
      <c r="AA53" s="211">
        <f t="shared" si="37"/>
        <v>0</v>
      </c>
      <c r="AC53" s="204"/>
      <c r="AD53" s="211">
        <f t="shared" si="38"/>
        <v>0</v>
      </c>
      <c r="AF53" s="204"/>
      <c r="AG53" s="211">
        <f t="shared" si="39"/>
        <v>0</v>
      </c>
    </row>
    <row r="54" spans="2:33" ht="13.15" customHeight="1" x14ac:dyDescent="0.25">
      <c r="B54" s="53" t="s">
        <v>223</v>
      </c>
      <c r="C54" s="53"/>
      <c r="D54" s="53"/>
      <c r="E54" s="212">
        <f>SUM(E42:E53)</f>
        <v>0</v>
      </c>
      <c r="F54" s="213">
        <f t="shared" si="30"/>
        <v>0</v>
      </c>
      <c r="H54" s="212">
        <f>SUM(H42:H53)</f>
        <v>0</v>
      </c>
      <c r="I54" s="213">
        <f t="shared" si="31"/>
        <v>0</v>
      </c>
      <c r="K54" s="212">
        <f>SUM(K42:K53)</f>
        <v>0</v>
      </c>
      <c r="L54" s="213">
        <f t="shared" si="32"/>
        <v>0</v>
      </c>
      <c r="N54" s="212">
        <f>SUM(N42:N53)</f>
        <v>0</v>
      </c>
      <c r="O54" s="213">
        <f t="shared" si="33"/>
        <v>0</v>
      </c>
      <c r="Q54" s="212">
        <f>SUM(Q42:Q53)</f>
        <v>0</v>
      </c>
      <c r="R54" s="213">
        <f t="shared" si="34"/>
        <v>0</v>
      </c>
      <c r="T54" s="212">
        <f>SUM(T42:T53)</f>
        <v>0</v>
      </c>
      <c r="U54" s="213">
        <f t="shared" si="35"/>
        <v>0</v>
      </c>
      <c r="W54" s="212">
        <f>SUM(W42:W53)</f>
        <v>0</v>
      </c>
      <c r="X54" s="213">
        <f t="shared" si="36"/>
        <v>0</v>
      </c>
      <c r="Z54" s="212">
        <f>SUM(Z42:Z53)</f>
        <v>0</v>
      </c>
      <c r="AA54" s="213">
        <f t="shared" si="37"/>
        <v>0</v>
      </c>
      <c r="AC54" s="212">
        <f>SUM(AC42:AC53)</f>
        <v>0</v>
      </c>
      <c r="AD54" s="213">
        <f t="shared" si="38"/>
        <v>0</v>
      </c>
      <c r="AF54" s="212">
        <f>SUM(AF42:AF53)</f>
        <v>0</v>
      </c>
      <c r="AG54" s="213">
        <f t="shared" si="39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02"/>
      <c r="F57" s="210">
        <f t="shared" ref="F57:F63" si="40">IFERROR(E57/E$27,0)</f>
        <v>0</v>
      </c>
      <c r="H57" s="202"/>
      <c r="I57" s="210">
        <f t="shared" ref="I57:I61" si="41">IFERROR(H57/H$27,0)</f>
        <v>0</v>
      </c>
      <c r="K57" s="202"/>
      <c r="L57" s="210">
        <f t="shared" ref="L57:L61" si="42">IFERROR(K57/K$27,0)</f>
        <v>0</v>
      </c>
      <c r="N57" s="202"/>
      <c r="O57" s="210">
        <f t="shared" ref="O57:O61" si="43">IFERROR(N57/N$27,0)</f>
        <v>0</v>
      </c>
      <c r="Q57" s="202"/>
      <c r="R57" s="210">
        <f t="shared" ref="R57:R61" si="44">IFERROR(Q57/Q$27,0)</f>
        <v>0</v>
      </c>
      <c r="T57" s="202"/>
      <c r="U57" s="210">
        <f t="shared" ref="U57:U61" si="45">IFERROR(T57/T$27,0)</f>
        <v>0</v>
      </c>
      <c r="W57" s="202"/>
      <c r="X57" s="210">
        <f t="shared" ref="X57:X61" si="46">IFERROR(W57/W$27,0)</f>
        <v>0</v>
      </c>
      <c r="Z57" s="202"/>
      <c r="AA57" s="210">
        <f t="shared" ref="AA57:AA61" si="47">IFERROR(Z57/Z$27,0)</f>
        <v>0</v>
      </c>
      <c r="AC57" s="202"/>
      <c r="AD57" s="210">
        <f t="shared" ref="AD57:AD61" si="48">IFERROR(AC57/AC$27,0)</f>
        <v>0</v>
      </c>
      <c r="AF57" s="202"/>
      <c r="AG57" s="210">
        <f t="shared" ref="AG57:AG61" si="49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02"/>
      <c r="F58" s="210">
        <f t="shared" si="40"/>
        <v>0</v>
      </c>
      <c r="H58" s="202"/>
      <c r="I58" s="210">
        <f t="shared" si="41"/>
        <v>0</v>
      </c>
      <c r="K58" s="202"/>
      <c r="L58" s="210">
        <f t="shared" si="42"/>
        <v>0</v>
      </c>
      <c r="N58" s="202"/>
      <c r="O58" s="210">
        <f t="shared" si="43"/>
        <v>0</v>
      </c>
      <c r="Q58" s="202"/>
      <c r="R58" s="210">
        <f t="shared" si="44"/>
        <v>0</v>
      </c>
      <c r="T58" s="202"/>
      <c r="U58" s="210">
        <f t="shared" si="45"/>
        <v>0</v>
      </c>
      <c r="W58" s="202"/>
      <c r="X58" s="210">
        <f t="shared" si="46"/>
        <v>0</v>
      </c>
      <c r="Z58" s="202"/>
      <c r="AA58" s="210">
        <f t="shared" si="47"/>
        <v>0</v>
      </c>
      <c r="AC58" s="202"/>
      <c r="AD58" s="210">
        <f t="shared" si="48"/>
        <v>0</v>
      </c>
      <c r="AF58" s="202"/>
      <c r="AG58" s="210">
        <f t="shared" si="49"/>
        <v>0</v>
      </c>
    </row>
    <row r="59" spans="2:33" ht="13.15" customHeight="1" x14ac:dyDescent="0.25">
      <c r="B59" s="11" t="s">
        <v>227</v>
      </c>
      <c r="C59" s="53"/>
      <c r="D59" s="53"/>
      <c r="E59" s="202"/>
      <c r="F59" s="210">
        <f t="shared" si="40"/>
        <v>0</v>
      </c>
      <c r="H59" s="202"/>
      <c r="I59" s="210">
        <f t="shared" si="41"/>
        <v>0</v>
      </c>
      <c r="K59" s="202"/>
      <c r="L59" s="210">
        <f t="shared" si="42"/>
        <v>0</v>
      </c>
      <c r="N59" s="202"/>
      <c r="O59" s="210">
        <f t="shared" si="43"/>
        <v>0</v>
      </c>
      <c r="Q59" s="202"/>
      <c r="R59" s="210">
        <f t="shared" si="44"/>
        <v>0</v>
      </c>
      <c r="T59" s="202"/>
      <c r="U59" s="210">
        <f t="shared" si="45"/>
        <v>0</v>
      </c>
      <c r="W59" s="202"/>
      <c r="X59" s="210">
        <f t="shared" si="46"/>
        <v>0</v>
      </c>
      <c r="Z59" s="202"/>
      <c r="AA59" s="210">
        <f t="shared" si="47"/>
        <v>0</v>
      </c>
      <c r="AC59" s="202"/>
      <c r="AD59" s="210">
        <f t="shared" si="48"/>
        <v>0</v>
      </c>
      <c r="AF59" s="202"/>
      <c r="AG59" s="210">
        <f t="shared" si="49"/>
        <v>0</v>
      </c>
    </row>
    <row r="60" spans="2:33" ht="13.15" customHeight="1" x14ac:dyDescent="0.25">
      <c r="B60" s="11" t="s">
        <v>228</v>
      </c>
      <c r="C60" s="53"/>
      <c r="D60" s="53"/>
      <c r="E60" s="204"/>
      <c r="F60" s="211">
        <f t="shared" si="40"/>
        <v>0</v>
      </c>
      <c r="H60" s="204"/>
      <c r="I60" s="211">
        <f t="shared" si="41"/>
        <v>0</v>
      </c>
      <c r="K60" s="204"/>
      <c r="L60" s="211">
        <f t="shared" si="42"/>
        <v>0</v>
      </c>
      <c r="N60" s="204"/>
      <c r="O60" s="211">
        <f t="shared" si="43"/>
        <v>0</v>
      </c>
      <c r="Q60" s="204"/>
      <c r="R60" s="211">
        <f t="shared" si="44"/>
        <v>0</v>
      </c>
      <c r="T60" s="204"/>
      <c r="U60" s="211">
        <f t="shared" si="45"/>
        <v>0</v>
      </c>
      <c r="W60" s="204"/>
      <c r="X60" s="211">
        <f t="shared" si="46"/>
        <v>0</v>
      </c>
      <c r="Z60" s="204"/>
      <c r="AA60" s="211">
        <f t="shared" si="47"/>
        <v>0</v>
      </c>
      <c r="AC60" s="204"/>
      <c r="AD60" s="211">
        <f t="shared" si="48"/>
        <v>0</v>
      </c>
      <c r="AF60" s="204"/>
      <c r="AG60" s="211">
        <f t="shared" si="49"/>
        <v>0</v>
      </c>
    </row>
    <row r="61" spans="2:33" x14ac:dyDescent="0.25">
      <c r="B61" s="53" t="s">
        <v>229</v>
      </c>
      <c r="E61" s="212">
        <f>SUM(E57:E60)</f>
        <v>0</v>
      </c>
      <c r="F61" s="213">
        <f t="shared" si="40"/>
        <v>0</v>
      </c>
      <c r="H61" s="212">
        <f>SUM(H57:H60)</f>
        <v>0</v>
      </c>
      <c r="I61" s="213">
        <f t="shared" si="41"/>
        <v>0</v>
      </c>
      <c r="K61" s="212">
        <f>SUM(K57:K60)</f>
        <v>0</v>
      </c>
      <c r="L61" s="213">
        <f t="shared" si="42"/>
        <v>0</v>
      </c>
      <c r="N61" s="212">
        <f>SUM(N57:N60)</f>
        <v>0</v>
      </c>
      <c r="O61" s="213">
        <f t="shared" si="43"/>
        <v>0</v>
      </c>
      <c r="Q61" s="212">
        <f>SUM(Q57:Q60)</f>
        <v>0</v>
      </c>
      <c r="R61" s="213">
        <f t="shared" si="44"/>
        <v>0</v>
      </c>
      <c r="T61" s="212">
        <f>SUM(T57:T60)</f>
        <v>0</v>
      </c>
      <c r="U61" s="213">
        <f t="shared" si="45"/>
        <v>0</v>
      </c>
      <c r="W61" s="212">
        <f>SUM(W57:W60)</f>
        <v>0</v>
      </c>
      <c r="X61" s="213">
        <f t="shared" si="46"/>
        <v>0</v>
      </c>
      <c r="Z61" s="212">
        <f>SUM(Z57:Z60)</f>
        <v>0</v>
      </c>
      <c r="AA61" s="213">
        <f t="shared" si="47"/>
        <v>0</v>
      </c>
      <c r="AC61" s="212">
        <f>SUM(AC57:AC60)</f>
        <v>0</v>
      </c>
      <c r="AD61" s="213">
        <f t="shared" si="48"/>
        <v>0</v>
      </c>
      <c r="AF61" s="212">
        <f>SUM(AF57:AF60)</f>
        <v>0</v>
      </c>
      <c r="AG61" s="213">
        <f t="shared" si="49"/>
        <v>0</v>
      </c>
    </row>
    <row r="62" spans="2:33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40"/>
        <v>0</v>
      </c>
      <c r="H63" s="212">
        <f>H27-H33-H39-H54-H61</f>
        <v>0</v>
      </c>
      <c r="I63" s="213">
        <f t="shared" ref="I63" si="50">IFERROR(H63/H$27,0)</f>
        <v>0</v>
      </c>
      <c r="K63" s="212">
        <f>K27-K33-K39-K54-K61</f>
        <v>0</v>
      </c>
      <c r="L63" s="213">
        <f t="shared" ref="L63" si="51">IFERROR(K63/K$27,0)</f>
        <v>0</v>
      </c>
      <c r="N63" s="212">
        <f>N27-N33-N39-N54-N61</f>
        <v>0</v>
      </c>
      <c r="O63" s="213">
        <f t="shared" ref="O63" si="52">IFERROR(N63/N$27,0)</f>
        <v>0</v>
      </c>
      <c r="Q63" s="212">
        <f>Q27-Q33-Q39-Q54-Q61</f>
        <v>0</v>
      </c>
      <c r="R63" s="213">
        <f t="shared" ref="R63" si="53">IFERROR(Q63/Q$27,0)</f>
        <v>0</v>
      </c>
      <c r="T63" s="212">
        <f>T27-T33-T39-T54-T61</f>
        <v>0</v>
      </c>
      <c r="U63" s="213">
        <f t="shared" ref="U63" si="54">IFERROR(T63/T$27,0)</f>
        <v>0</v>
      </c>
      <c r="W63" s="212">
        <f>W27-W33-W39-W54-W61</f>
        <v>0</v>
      </c>
      <c r="X63" s="213">
        <f t="shared" ref="X63" si="55">IFERROR(W63/W$27,0)</f>
        <v>0</v>
      </c>
      <c r="Z63" s="212">
        <f>Z27-Z33-Z39-Z54-Z61</f>
        <v>0</v>
      </c>
      <c r="AA63" s="213">
        <f t="shared" ref="AA63" si="56">IFERROR(Z63/Z$27,0)</f>
        <v>0</v>
      </c>
      <c r="AC63" s="212">
        <f>AC27-AC33-AC39-AC54-AC61</f>
        <v>0</v>
      </c>
      <c r="AD63" s="213">
        <f t="shared" ref="AD63" si="57">IFERROR(AC63/AC$27,0)</f>
        <v>0</v>
      </c>
      <c r="AF63" s="212">
        <f>AF27-AF33-AF39-AF54-AF61</f>
        <v>0</v>
      </c>
      <c r="AG63" s="213">
        <f t="shared" ref="AG63" si="58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G64" s="276"/>
      <c r="H64" s="262"/>
      <c r="I64" s="263"/>
      <c r="J64" s="276"/>
      <c r="K64" s="262"/>
      <c r="L64" s="263"/>
      <c r="M64" s="276"/>
      <c r="N64" s="262"/>
      <c r="O64" s="263"/>
      <c r="P64" s="276"/>
      <c r="Q64" s="262"/>
      <c r="R64" s="263"/>
      <c r="S64" s="276"/>
      <c r="T64" s="262"/>
      <c r="U64" s="263"/>
      <c r="V64" s="276"/>
      <c r="W64" s="262"/>
      <c r="X64" s="263"/>
      <c r="Y64" s="276"/>
      <c r="Z64" s="262"/>
      <c r="AA64" s="263"/>
      <c r="AB64" s="276"/>
      <c r="AC64" s="262"/>
      <c r="AD64" s="263"/>
      <c r="AE64" s="276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x14ac:dyDescent="0.25">
      <c r="A70" s="38">
        <f t="shared" ref="A70:A75" si="59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x14ac:dyDescent="0.25">
      <c r="A71" s="38">
        <f t="shared" si="59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x14ac:dyDescent="0.25">
      <c r="A72" s="38">
        <f t="shared" si="59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x14ac:dyDescent="0.25">
      <c r="A73" s="38">
        <f t="shared" si="59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x14ac:dyDescent="0.25">
      <c r="A74" s="38">
        <f t="shared" si="59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x14ac:dyDescent="0.25">
      <c r="A75" s="38">
        <f t="shared" si="59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</sheetData>
  <sheetProtection selectLockedCells="1"/>
  <mergeCells count="21">
    <mergeCell ref="B75:R75"/>
    <mergeCell ref="I1:L1"/>
    <mergeCell ref="I2:L2"/>
    <mergeCell ref="A3:B3"/>
    <mergeCell ref="F17:F18"/>
    <mergeCell ref="I17:I18"/>
    <mergeCell ref="L17:L18"/>
    <mergeCell ref="B72:R72"/>
    <mergeCell ref="B73:R73"/>
    <mergeCell ref="B74:R74"/>
    <mergeCell ref="AG17:AG18"/>
    <mergeCell ref="B68:R68"/>
    <mergeCell ref="B69:R69"/>
    <mergeCell ref="B70:R70"/>
    <mergeCell ref="B71:R71"/>
    <mergeCell ref="O17:O18"/>
    <mergeCell ref="R17:R18"/>
    <mergeCell ref="U17:U18"/>
    <mergeCell ref="X17:X18"/>
    <mergeCell ref="AA17:AA18"/>
    <mergeCell ref="AD17:AD18"/>
  </mergeCells>
  <pageMargins left="0.7" right="0.7" top="0.75" bottom="0.75" header="0.3" footer="0.3"/>
  <pageSetup orientation="portrait" horizontalDpi="4294967295" verticalDpi="4294967295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83671-9CB8-4FD8-B8AD-564BA1692C70}">
  <sheetPr>
    <tabColor theme="7" tint="0.39997558519241921"/>
  </sheetPr>
  <dimension ref="A1:AG75"/>
  <sheetViews>
    <sheetView showGridLines="0" zoomScaleNormal="100" workbookViewId="0">
      <selection activeCell="C62" sqref="C62:C63"/>
    </sheetView>
  </sheetViews>
  <sheetFormatPr defaultColWidth="9.28515625" defaultRowHeight="13.5" x14ac:dyDescent="0.25"/>
  <cols>
    <col min="1" max="1" width="2.7109375" style="11" customWidth="1"/>
    <col min="2" max="2" width="20.28515625" style="11" customWidth="1"/>
    <col min="3" max="3" width="37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 t="s">
        <v>181</v>
      </c>
      <c r="I1" s="400" t="s">
        <v>48</v>
      </c>
      <c r="J1" s="400"/>
      <c r="K1" s="400"/>
      <c r="L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  <c r="H2" s="93" t="s">
        <v>182</v>
      </c>
      <c r="I2" s="401"/>
      <c r="J2" s="401"/>
      <c r="K2" s="401"/>
      <c r="L2" s="401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E5" s="53"/>
      <c r="F5" s="53"/>
      <c r="H5" s="53"/>
      <c r="I5" s="53"/>
      <c r="K5" s="53"/>
      <c r="L5" s="53"/>
      <c r="N5" s="53"/>
      <c r="O5" s="53"/>
      <c r="Q5" s="53"/>
      <c r="R5" s="53"/>
      <c r="T5" s="53"/>
      <c r="U5" s="53"/>
      <c r="W5" s="53"/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E6" s="53"/>
      <c r="F6" s="53"/>
      <c r="H6" s="53"/>
      <c r="I6" s="53"/>
      <c r="K6" s="53"/>
      <c r="L6" s="53"/>
      <c r="N6" s="53"/>
      <c r="O6" s="53"/>
      <c r="Q6" s="53"/>
      <c r="R6" s="53"/>
      <c r="T6" s="53"/>
      <c r="U6" s="53"/>
      <c r="W6" s="53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235</v>
      </c>
      <c r="E7" s="53"/>
      <c r="F7" s="53"/>
      <c r="H7" s="53"/>
      <c r="I7" s="53"/>
      <c r="K7" s="53"/>
      <c r="L7" s="53"/>
      <c r="N7" s="53"/>
      <c r="O7" s="53"/>
      <c r="Q7" s="53"/>
      <c r="R7" s="53"/>
      <c r="T7" s="53"/>
      <c r="U7" s="53"/>
      <c r="W7" s="53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C9" s="194" t="s">
        <v>236</v>
      </c>
      <c r="E9" s="198"/>
      <c r="F9" s="53"/>
      <c r="H9" s="198"/>
      <c r="I9" s="53"/>
      <c r="K9" s="198"/>
      <c r="L9" s="53"/>
      <c r="N9" s="198"/>
      <c r="O9" s="53"/>
      <c r="Q9" s="198"/>
      <c r="R9" s="53"/>
      <c r="T9" s="198"/>
      <c r="U9" s="53"/>
      <c r="W9" s="198"/>
      <c r="X9" s="53"/>
      <c r="Z9" s="198"/>
      <c r="AA9" s="53"/>
      <c r="AC9" s="198"/>
      <c r="AD9" s="53"/>
      <c r="AF9" s="198"/>
      <c r="AG9" s="53"/>
    </row>
    <row r="10" spans="1:33" ht="13.15" customHeight="1" x14ac:dyDescent="0.25">
      <c r="C10" s="194" t="s">
        <v>187</v>
      </c>
      <c r="E10" s="198"/>
      <c r="F10" s="53"/>
      <c r="H10" s="198"/>
      <c r="I10" s="53"/>
      <c r="K10" s="198"/>
      <c r="L10" s="53"/>
      <c r="N10" s="198"/>
      <c r="O10" s="53"/>
      <c r="Q10" s="198"/>
      <c r="R10" s="53"/>
      <c r="T10" s="198"/>
      <c r="U10" s="53"/>
      <c r="W10" s="198"/>
      <c r="X10" s="53"/>
      <c r="Z10" s="198"/>
      <c r="AA10" s="53"/>
      <c r="AC10" s="198"/>
      <c r="AD10" s="53"/>
      <c r="AF10" s="198"/>
      <c r="AG10" s="53"/>
    </row>
    <row r="11" spans="1:33" ht="13.15" customHeight="1" x14ac:dyDescent="0.25">
      <c r="C11" s="194" t="s">
        <v>237</v>
      </c>
      <c r="E11" s="139"/>
      <c r="F11" s="53"/>
      <c r="H11" s="139"/>
      <c r="I11" s="53"/>
      <c r="K11" s="139"/>
      <c r="L11" s="53"/>
      <c r="N11" s="139"/>
      <c r="O11" s="53"/>
      <c r="Q11" s="139"/>
      <c r="R11" s="53"/>
      <c r="T11" s="139"/>
      <c r="U11" s="53"/>
      <c r="W11" s="139"/>
      <c r="X11" s="53"/>
      <c r="Z11" s="139"/>
      <c r="AA11" s="53"/>
      <c r="AC11" s="139"/>
      <c r="AD11" s="53"/>
      <c r="AF11" s="139"/>
      <c r="AG11" s="53"/>
    </row>
    <row r="12" spans="1:33" ht="13.15" customHeight="1" x14ac:dyDescent="0.25">
      <c r="C12" s="194" t="s">
        <v>238</v>
      </c>
      <c r="E12" s="69"/>
      <c r="F12" s="53"/>
      <c r="H12" s="69"/>
      <c r="I12" s="53"/>
      <c r="K12" s="69"/>
      <c r="L12" s="53"/>
      <c r="N12" s="69"/>
      <c r="O12" s="53"/>
      <c r="Q12" s="69"/>
      <c r="R12" s="53"/>
      <c r="T12" s="69"/>
      <c r="U12" s="53"/>
      <c r="W12" s="69"/>
      <c r="X12" s="53"/>
      <c r="Z12" s="69"/>
      <c r="AA12" s="53"/>
      <c r="AC12" s="69"/>
      <c r="AD12" s="53"/>
      <c r="AF12" s="69"/>
      <c r="AG12" s="53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G14" s="53"/>
      <c r="H14" s="53"/>
      <c r="I14" s="53"/>
      <c r="J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239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02"/>
      <c r="F19" s="210">
        <f t="shared" ref="F19:F27" si="0">IFERROR(E19/E$27,0)</f>
        <v>0</v>
      </c>
      <c r="H19" s="202"/>
      <c r="I19" s="210">
        <f t="shared" ref="I19:I27" si="1">IFERROR(H19/H$27,0)</f>
        <v>0</v>
      </c>
      <c r="K19" s="202"/>
      <c r="L19" s="210">
        <f t="shared" ref="L19:L27" si="2">IFERROR(K19/K$27,0)</f>
        <v>0</v>
      </c>
      <c r="N19" s="202"/>
      <c r="O19" s="210">
        <f t="shared" ref="O19:O27" si="3">IFERROR(N19/N$27,0)</f>
        <v>0</v>
      </c>
      <c r="Q19" s="202"/>
      <c r="R19" s="210">
        <f t="shared" ref="R19:R27" si="4">IFERROR(Q19/Q$27,0)</f>
        <v>0</v>
      </c>
      <c r="T19" s="202"/>
      <c r="U19" s="210">
        <f t="shared" ref="U19:U27" si="5">IFERROR(T19/T$27,0)</f>
        <v>0</v>
      </c>
      <c r="W19" s="202"/>
      <c r="X19" s="210">
        <f t="shared" ref="X19:X27" si="6">IFERROR(W19/W$27,0)</f>
        <v>0</v>
      </c>
      <c r="Z19" s="202"/>
      <c r="AA19" s="210">
        <f t="shared" ref="AA19:AA27" si="7">IFERROR(Z19/Z$27,0)</f>
        <v>0</v>
      </c>
      <c r="AC19" s="202"/>
      <c r="AD19" s="210">
        <f t="shared" ref="AD19:AD27" si="8">IFERROR(AC19/AC$27,0)</f>
        <v>0</v>
      </c>
      <c r="AF19" s="202"/>
      <c r="AG19" s="210">
        <f t="shared" ref="AG19:AG27" si="9">IFERROR(AF19/AF$27,0)</f>
        <v>0</v>
      </c>
    </row>
    <row r="20" spans="2:33" ht="13.15" customHeight="1" x14ac:dyDescent="0.25">
      <c r="B20" s="11" t="s">
        <v>195</v>
      </c>
      <c r="E20" s="202"/>
      <c r="F20" s="210">
        <f t="shared" si="0"/>
        <v>0</v>
      </c>
      <c r="H20" s="202"/>
      <c r="I20" s="210">
        <f t="shared" si="1"/>
        <v>0</v>
      </c>
      <c r="K20" s="202"/>
      <c r="L20" s="210">
        <f t="shared" si="2"/>
        <v>0</v>
      </c>
      <c r="N20" s="202"/>
      <c r="O20" s="210">
        <f t="shared" si="3"/>
        <v>0</v>
      </c>
      <c r="Q20" s="202"/>
      <c r="R20" s="210">
        <f t="shared" si="4"/>
        <v>0</v>
      </c>
      <c r="T20" s="202"/>
      <c r="U20" s="210">
        <f t="shared" si="5"/>
        <v>0</v>
      </c>
      <c r="W20" s="202"/>
      <c r="X20" s="210">
        <f t="shared" si="6"/>
        <v>0</v>
      </c>
      <c r="Z20" s="202"/>
      <c r="AA20" s="210">
        <f t="shared" si="7"/>
        <v>0</v>
      </c>
      <c r="AC20" s="202"/>
      <c r="AD20" s="210">
        <f t="shared" si="8"/>
        <v>0</v>
      </c>
      <c r="AF20" s="202"/>
      <c r="AG20" s="210">
        <f t="shared" si="9"/>
        <v>0</v>
      </c>
    </row>
    <row r="21" spans="2:33" ht="13.15" customHeight="1" x14ac:dyDescent="0.25">
      <c r="B21" s="11" t="s">
        <v>76</v>
      </c>
      <c r="E21" s="202"/>
      <c r="F21" s="210">
        <f t="shared" si="0"/>
        <v>0</v>
      </c>
      <c r="H21" s="202"/>
      <c r="I21" s="210">
        <f t="shared" si="1"/>
        <v>0</v>
      </c>
      <c r="K21" s="202"/>
      <c r="L21" s="210">
        <f t="shared" si="2"/>
        <v>0</v>
      </c>
      <c r="N21" s="202"/>
      <c r="O21" s="210">
        <f t="shared" si="3"/>
        <v>0</v>
      </c>
      <c r="Q21" s="202"/>
      <c r="R21" s="210">
        <f t="shared" si="4"/>
        <v>0</v>
      </c>
      <c r="T21" s="202"/>
      <c r="U21" s="210">
        <f t="shared" si="5"/>
        <v>0</v>
      </c>
      <c r="W21" s="202"/>
      <c r="X21" s="210">
        <f t="shared" si="6"/>
        <v>0</v>
      </c>
      <c r="Z21" s="202"/>
      <c r="AA21" s="210">
        <f t="shared" si="7"/>
        <v>0</v>
      </c>
      <c r="AC21" s="202"/>
      <c r="AD21" s="210">
        <f t="shared" si="8"/>
        <v>0</v>
      </c>
      <c r="AF21" s="202"/>
      <c r="AG21" s="210">
        <f t="shared" si="9"/>
        <v>0</v>
      </c>
    </row>
    <row r="22" spans="2:33" ht="13.15" customHeight="1" x14ac:dyDescent="0.25">
      <c r="B22" s="261" t="s">
        <v>196</v>
      </c>
      <c r="E22" s="202"/>
      <c r="F22" s="210">
        <f t="shared" si="0"/>
        <v>0</v>
      </c>
      <c r="H22" s="202"/>
      <c r="I22" s="210">
        <f t="shared" si="1"/>
        <v>0</v>
      </c>
      <c r="K22" s="202"/>
      <c r="L22" s="210">
        <f t="shared" si="2"/>
        <v>0</v>
      </c>
      <c r="N22" s="202"/>
      <c r="O22" s="210">
        <f t="shared" si="3"/>
        <v>0</v>
      </c>
      <c r="Q22" s="202"/>
      <c r="R22" s="210">
        <f t="shared" si="4"/>
        <v>0</v>
      </c>
      <c r="T22" s="202"/>
      <c r="U22" s="210">
        <f t="shared" si="5"/>
        <v>0</v>
      </c>
      <c r="W22" s="202"/>
      <c r="X22" s="210">
        <f t="shared" si="6"/>
        <v>0</v>
      </c>
      <c r="Z22" s="202"/>
      <c r="AA22" s="210">
        <f t="shared" si="7"/>
        <v>0</v>
      </c>
      <c r="AC22" s="202"/>
      <c r="AD22" s="210">
        <f t="shared" si="8"/>
        <v>0</v>
      </c>
      <c r="AF22" s="202"/>
      <c r="AG22" s="210">
        <f t="shared" si="9"/>
        <v>0</v>
      </c>
    </row>
    <row r="23" spans="2:33" ht="13.15" customHeight="1" x14ac:dyDescent="0.25">
      <c r="B23" s="11" t="s">
        <v>81</v>
      </c>
      <c r="E23" s="202"/>
      <c r="F23" s="210">
        <f t="shared" si="0"/>
        <v>0</v>
      </c>
      <c r="H23" s="202"/>
      <c r="I23" s="210">
        <f t="shared" si="1"/>
        <v>0</v>
      </c>
      <c r="K23" s="202"/>
      <c r="L23" s="210">
        <f t="shared" si="2"/>
        <v>0</v>
      </c>
      <c r="N23" s="202"/>
      <c r="O23" s="210">
        <f t="shared" si="3"/>
        <v>0</v>
      </c>
      <c r="Q23" s="202"/>
      <c r="R23" s="210">
        <f t="shared" si="4"/>
        <v>0</v>
      </c>
      <c r="T23" s="202"/>
      <c r="U23" s="210">
        <f t="shared" si="5"/>
        <v>0</v>
      </c>
      <c r="W23" s="202"/>
      <c r="X23" s="210">
        <f t="shared" si="6"/>
        <v>0</v>
      </c>
      <c r="Z23" s="202"/>
      <c r="AA23" s="210">
        <f t="shared" si="7"/>
        <v>0</v>
      </c>
      <c r="AC23" s="202"/>
      <c r="AD23" s="210">
        <f t="shared" si="8"/>
        <v>0</v>
      </c>
      <c r="AF23" s="202"/>
      <c r="AG23" s="210">
        <f t="shared" si="9"/>
        <v>0</v>
      </c>
    </row>
    <row r="24" spans="2:33" ht="13.15" customHeight="1" x14ac:dyDescent="0.25">
      <c r="B24" s="11" t="s">
        <v>197</v>
      </c>
      <c r="E24" s="202"/>
      <c r="F24" s="210">
        <f t="shared" si="0"/>
        <v>0</v>
      </c>
      <c r="H24" s="202"/>
      <c r="I24" s="210">
        <f t="shared" si="1"/>
        <v>0</v>
      </c>
      <c r="K24" s="202"/>
      <c r="L24" s="210">
        <f t="shared" si="2"/>
        <v>0</v>
      </c>
      <c r="N24" s="202"/>
      <c r="O24" s="210">
        <f t="shared" si="3"/>
        <v>0</v>
      </c>
      <c r="Q24" s="202"/>
      <c r="R24" s="210">
        <f t="shared" si="4"/>
        <v>0</v>
      </c>
      <c r="T24" s="202"/>
      <c r="U24" s="210">
        <f t="shared" si="5"/>
        <v>0</v>
      </c>
      <c r="W24" s="202"/>
      <c r="X24" s="210">
        <f t="shared" si="6"/>
        <v>0</v>
      </c>
      <c r="Z24" s="202"/>
      <c r="AA24" s="210">
        <f t="shared" si="7"/>
        <v>0</v>
      </c>
      <c r="AC24" s="202"/>
      <c r="AD24" s="210">
        <f t="shared" si="8"/>
        <v>0</v>
      </c>
      <c r="AF24" s="202"/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02"/>
      <c r="F25" s="210">
        <f t="shared" si="0"/>
        <v>0</v>
      </c>
      <c r="H25" s="202"/>
      <c r="I25" s="210">
        <f t="shared" si="1"/>
        <v>0</v>
      </c>
      <c r="K25" s="202"/>
      <c r="L25" s="210">
        <f t="shared" si="2"/>
        <v>0</v>
      </c>
      <c r="N25" s="202"/>
      <c r="O25" s="210">
        <f t="shared" si="3"/>
        <v>0</v>
      </c>
      <c r="Q25" s="202"/>
      <c r="R25" s="210">
        <f t="shared" si="4"/>
        <v>0</v>
      </c>
      <c r="T25" s="202"/>
      <c r="U25" s="210">
        <f t="shared" si="5"/>
        <v>0</v>
      </c>
      <c r="W25" s="202"/>
      <c r="X25" s="210">
        <f t="shared" si="6"/>
        <v>0</v>
      </c>
      <c r="Z25" s="202"/>
      <c r="AA25" s="210">
        <f t="shared" si="7"/>
        <v>0</v>
      </c>
      <c r="AC25" s="202"/>
      <c r="AD25" s="210">
        <f t="shared" si="8"/>
        <v>0</v>
      </c>
      <c r="AF25" s="202"/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04"/>
      <c r="F26" s="211">
        <f t="shared" si="0"/>
        <v>0</v>
      </c>
      <c r="H26" s="204"/>
      <c r="I26" s="211">
        <f t="shared" si="1"/>
        <v>0</v>
      </c>
      <c r="K26" s="204"/>
      <c r="L26" s="211">
        <f t="shared" si="2"/>
        <v>0</v>
      </c>
      <c r="N26" s="204"/>
      <c r="O26" s="211">
        <f t="shared" si="3"/>
        <v>0</v>
      </c>
      <c r="Q26" s="204"/>
      <c r="R26" s="211">
        <f t="shared" si="4"/>
        <v>0</v>
      </c>
      <c r="T26" s="204"/>
      <c r="U26" s="211">
        <f t="shared" si="5"/>
        <v>0</v>
      </c>
      <c r="W26" s="204"/>
      <c r="X26" s="211">
        <f t="shared" si="6"/>
        <v>0</v>
      </c>
      <c r="Z26" s="204"/>
      <c r="AA26" s="211">
        <f t="shared" si="7"/>
        <v>0</v>
      </c>
      <c r="AC26" s="204"/>
      <c r="AD26" s="211">
        <f t="shared" si="8"/>
        <v>0</v>
      </c>
      <c r="AF26" s="204"/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02"/>
      <c r="F30" s="210">
        <f t="shared" ref="F30:F33" si="10">IFERROR(E30/E$27,0)</f>
        <v>0</v>
      </c>
      <c r="H30" s="202"/>
      <c r="I30" s="210">
        <f t="shared" ref="I30:I33" si="11">IFERROR(H30/H$27,0)</f>
        <v>0</v>
      </c>
      <c r="K30" s="202"/>
      <c r="L30" s="210">
        <f t="shared" ref="L30:L33" si="12">IFERROR(K30/K$27,0)</f>
        <v>0</v>
      </c>
      <c r="N30" s="202"/>
      <c r="O30" s="210">
        <f t="shared" ref="O30:O33" si="13">IFERROR(N30/N$27,0)</f>
        <v>0</v>
      </c>
      <c r="Q30" s="202"/>
      <c r="R30" s="210">
        <f t="shared" ref="R30:R33" si="14">IFERROR(Q30/Q$27,0)</f>
        <v>0</v>
      </c>
      <c r="T30" s="202"/>
      <c r="U30" s="210">
        <f t="shared" ref="U30:U33" si="15">IFERROR(T30/T$27,0)</f>
        <v>0</v>
      </c>
      <c r="W30" s="202"/>
      <c r="X30" s="210">
        <f t="shared" ref="X30:X33" si="16">IFERROR(W30/W$27,0)</f>
        <v>0</v>
      </c>
      <c r="Z30" s="202"/>
      <c r="AA30" s="210">
        <f t="shared" ref="AA30:AA33" si="17">IFERROR(Z30/Z$27,0)</f>
        <v>0</v>
      </c>
      <c r="AC30" s="202"/>
      <c r="AD30" s="210">
        <f t="shared" ref="AD30:AD33" si="18">IFERROR(AC30/AC$27,0)</f>
        <v>0</v>
      </c>
      <c r="AF30" s="202"/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02"/>
      <c r="F31" s="210">
        <f t="shared" si="10"/>
        <v>0</v>
      </c>
      <c r="H31" s="202"/>
      <c r="I31" s="210">
        <f t="shared" si="11"/>
        <v>0</v>
      </c>
      <c r="K31" s="202"/>
      <c r="L31" s="210">
        <f t="shared" si="12"/>
        <v>0</v>
      </c>
      <c r="N31" s="202"/>
      <c r="O31" s="210">
        <f t="shared" si="13"/>
        <v>0</v>
      </c>
      <c r="Q31" s="202"/>
      <c r="R31" s="210">
        <f t="shared" si="14"/>
        <v>0</v>
      </c>
      <c r="T31" s="202"/>
      <c r="U31" s="210">
        <f t="shared" si="15"/>
        <v>0</v>
      </c>
      <c r="W31" s="202"/>
      <c r="X31" s="210">
        <f t="shared" si="16"/>
        <v>0</v>
      </c>
      <c r="Z31" s="202"/>
      <c r="AA31" s="210">
        <f t="shared" si="17"/>
        <v>0</v>
      </c>
      <c r="AC31" s="202"/>
      <c r="AD31" s="210">
        <f t="shared" si="18"/>
        <v>0</v>
      </c>
      <c r="AF31" s="202"/>
      <c r="AG31" s="210">
        <f t="shared" si="19"/>
        <v>0</v>
      </c>
    </row>
    <row r="32" spans="2:33" ht="13.15" customHeight="1" x14ac:dyDescent="0.25">
      <c r="B32" s="11" t="s">
        <v>203</v>
      </c>
      <c r="E32" s="204"/>
      <c r="F32" s="211">
        <f t="shared" si="10"/>
        <v>0</v>
      </c>
      <c r="H32" s="204"/>
      <c r="I32" s="211">
        <f t="shared" si="11"/>
        <v>0</v>
      </c>
      <c r="K32" s="204"/>
      <c r="L32" s="211">
        <f t="shared" si="12"/>
        <v>0</v>
      </c>
      <c r="N32" s="204"/>
      <c r="O32" s="211">
        <f t="shared" si="13"/>
        <v>0</v>
      </c>
      <c r="Q32" s="204"/>
      <c r="R32" s="211">
        <f t="shared" si="14"/>
        <v>0</v>
      </c>
      <c r="T32" s="204"/>
      <c r="U32" s="211">
        <f t="shared" si="15"/>
        <v>0</v>
      </c>
      <c r="W32" s="204"/>
      <c r="X32" s="211">
        <f t="shared" si="16"/>
        <v>0</v>
      </c>
      <c r="Z32" s="204"/>
      <c r="AA32" s="211">
        <f t="shared" si="17"/>
        <v>0</v>
      </c>
      <c r="AC32" s="204"/>
      <c r="AD32" s="211">
        <f t="shared" si="18"/>
        <v>0</v>
      </c>
      <c r="AF32" s="204"/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02"/>
      <c r="F36" s="210">
        <f t="shared" ref="F36:F39" si="20">IFERROR(E36/E$27,0)</f>
        <v>0</v>
      </c>
      <c r="H36" s="202"/>
      <c r="I36" s="210">
        <f t="shared" ref="I36:I39" si="21">IFERROR(H36/H$27,0)</f>
        <v>0</v>
      </c>
      <c r="K36" s="202"/>
      <c r="L36" s="210">
        <f t="shared" ref="L36:L39" si="22">IFERROR(K36/K$27,0)</f>
        <v>0</v>
      </c>
      <c r="N36" s="202"/>
      <c r="O36" s="210">
        <f t="shared" ref="O36:O39" si="23">IFERROR(N36/N$27,0)</f>
        <v>0</v>
      </c>
      <c r="Q36" s="202"/>
      <c r="R36" s="210">
        <f t="shared" ref="R36:R39" si="24">IFERROR(Q36/Q$27,0)</f>
        <v>0</v>
      </c>
      <c r="T36" s="202"/>
      <c r="U36" s="210">
        <f t="shared" ref="U36:U39" si="25">IFERROR(T36/T$27,0)</f>
        <v>0</v>
      </c>
      <c r="W36" s="202"/>
      <c r="X36" s="210">
        <f t="shared" ref="X36:X39" si="26">IFERROR(W36/W$27,0)</f>
        <v>0</v>
      </c>
      <c r="Z36" s="202"/>
      <c r="AA36" s="210">
        <f t="shared" ref="AA36:AA39" si="27">IFERROR(Z36/Z$27,0)</f>
        <v>0</v>
      </c>
      <c r="AC36" s="202"/>
      <c r="AD36" s="210">
        <f t="shared" ref="AD36:AD39" si="28">IFERROR(AC36/AC$27,0)</f>
        <v>0</v>
      </c>
      <c r="AF36" s="202"/>
      <c r="AG36" s="210">
        <f t="shared" ref="AG36:AG39" si="29">IFERROR(AF36/AF$27,0)</f>
        <v>0</v>
      </c>
    </row>
    <row r="37" spans="2:33" ht="13.15" customHeight="1" x14ac:dyDescent="0.25">
      <c r="B37" s="11" t="s">
        <v>207</v>
      </c>
      <c r="E37" s="202"/>
      <c r="F37" s="210">
        <f t="shared" si="20"/>
        <v>0</v>
      </c>
      <c r="H37" s="202"/>
      <c r="I37" s="210">
        <f t="shared" si="21"/>
        <v>0</v>
      </c>
      <c r="K37" s="202"/>
      <c r="L37" s="210">
        <f t="shared" si="22"/>
        <v>0</v>
      </c>
      <c r="N37" s="202"/>
      <c r="O37" s="210">
        <f t="shared" si="23"/>
        <v>0</v>
      </c>
      <c r="Q37" s="202"/>
      <c r="R37" s="210">
        <f t="shared" si="24"/>
        <v>0</v>
      </c>
      <c r="T37" s="202"/>
      <c r="U37" s="210">
        <f t="shared" si="25"/>
        <v>0</v>
      </c>
      <c r="W37" s="202"/>
      <c r="X37" s="210">
        <f t="shared" si="26"/>
        <v>0</v>
      </c>
      <c r="Z37" s="202"/>
      <c r="AA37" s="210">
        <f t="shared" si="27"/>
        <v>0</v>
      </c>
      <c r="AC37" s="202"/>
      <c r="AD37" s="210">
        <f t="shared" si="28"/>
        <v>0</v>
      </c>
      <c r="AF37" s="202"/>
      <c r="AG37" s="210">
        <f t="shared" si="29"/>
        <v>0</v>
      </c>
    </row>
    <row r="38" spans="2:33" ht="13.15" customHeight="1" x14ac:dyDescent="0.25">
      <c r="B38" s="11" t="s">
        <v>208</v>
      </c>
      <c r="E38" s="204"/>
      <c r="F38" s="211">
        <f t="shared" si="20"/>
        <v>0</v>
      </c>
      <c r="H38" s="204"/>
      <c r="I38" s="211">
        <f t="shared" si="21"/>
        <v>0</v>
      </c>
      <c r="K38" s="204"/>
      <c r="L38" s="211">
        <f t="shared" si="22"/>
        <v>0</v>
      </c>
      <c r="N38" s="204"/>
      <c r="O38" s="211">
        <f t="shared" si="23"/>
        <v>0</v>
      </c>
      <c r="Q38" s="204"/>
      <c r="R38" s="211">
        <f t="shared" si="24"/>
        <v>0</v>
      </c>
      <c r="T38" s="204"/>
      <c r="U38" s="211">
        <f t="shared" si="25"/>
        <v>0</v>
      </c>
      <c r="W38" s="204"/>
      <c r="X38" s="211">
        <f t="shared" si="26"/>
        <v>0</v>
      </c>
      <c r="Z38" s="204"/>
      <c r="AA38" s="211">
        <f t="shared" si="27"/>
        <v>0</v>
      </c>
      <c r="AC38" s="204"/>
      <c r="AD38" s="211">
        <f t="shared" si="28"/>
        <v>0</v>
      </c>
      <c r="AF38" s="204"/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si="21"/>
        <v>0</v>
      </c>
      <c r="K39" s="212">
        <f>SUM(K36:K38)</f>
        <v>0</v>
      </c>
      <c r="L39" s="213">
        <f t="shared" si="22"/>
        <v>0</v>
      </c>
      <c r="N39" s="212">
        <f>SUM(N36:N38)</f>
        <v>0</v>
      </c>
      <c r="O39" s="213">
        <f t="shared" si="23"/>
        <v>0</v>
      </c>
      <c r="Q39" s="212">
        <f>SUM(Q36:Q38)</f>
        <v>0</v>
      </c>
      <c r="R39" s="213">
        <f t="shared" si="24"/>
        <v>0</v>
      </c>
      <c r="T39" s="212">
        <f>SUM(T36:T38)</f>
        <v>0</v>
      </c>
      <c r="U39" s="213">
        <f t="shared" si="25"/>
        <v>0</v>
      </c>
      <c r="W39" s="212">
        <f>SUM(W36:W38)</f>
        <v>0</v>
      </c>
      <c r="X39" s="213">
        <f t="shared" si="26"/>
        <v>0</v>
      </c>
      <c r="Z39" s="212">
        <f>SUM(Z36:Z38)</f>
        <v>0</v>
      </c>
      <c r="AA39" s="213">
        <f t="shared" si="27"/>
        <v>0</v>
      </c>
      <c r="AC39" s="212">
        <f>SUM(AC36:AC38)</f>
        <v>0</v>
      </c>
      <c r="AD39" s="213">
        <f t="shared" si="28"/>
        <v>0</v>
      </c>
      <c r="AF39" s="212">
        <f>SUM(AF36:AF38)</f>
        <v>0</v>
      </c>
      <c r="AG39" s="213">
        <f t="shared" si="29"/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02"/>
      <c r="F42" s="210">
        <f t="shared" ref="F42:F54" si="30">IFERROR(E42/E$27,0)</f>
        <v>0</v>
      </c>
      <c r="H42" s="202"/>
      <c r="I42" s="210">
        <f t="shared" ref="I42:I54" si="31">IFERROR(H42/H$27,0)</f>
        <v>0</v>
      </c>
      <c r="K42" s="202"/>
      <c r="L42" s="210">
        <f t="shared" ref="L42:L54" si="32">IFERROR(K42/K$27,0)</f>
        <v>0</v>
      </c>
      <c r="N42" s="202"/>
      <c r="O42" s="210">
        <f t="shared" ref="O42:O54" si="33">IFERROR(N42/N$27,0)</f>
        <v>0</v>
      </c>
      <c r="Q42" s="202"/>
      <c r="R42" s="210">
        <f t="shared" ref="R42:R54" si="34">IFERROR(Q42/Q$27,0)</f>
        <v>0</v>
      </c>
      <c r="T42" s="202"/>
      <c r="U42" s="210">
        <f t="shared" ref="U42:U54" si="35">IFERROR(T42/T$27,0)</f>
        <v>0</v>
      </c>
      <c r="W42" s="202"/>
      <c r="X42" s="210">
        <f t="shared" ref="X42:X54" si="36">IFERROR(W42/W$27,0)</f>
        <v>0</v>
      </c>
      <c r="Z42" s="202"/>
      <c r="AA42" s="210">
        <f t="shared" ref="AA42:AA54" si="37">IFERROR(Z42/Z$27,0)</f>
        <v>0</v>
      </c>
      <c r="AC42" s="202"/>
      <c r="AD42" s="210">
        <f t="shared" ref="AD42:AD54" si="38">IFERROR(AC42/AC$27,0)</f>
        <v>0</v>
      </c>
      <c r="AF42" s="202"/>
      <c r="AG42" s="210">
        <f t="shared" ref="AG42:AG54" si="39">IFERROR(AF42/AF$27,0)</f>
        <v>0</v>
      </c>
    </row>
    <row r="43" spans="2:33" ht="13.15" customHeight="1" x14ac:dyDescent="0.25">
      <c r="B43" s="11" t="s">
        <v>212</v>
      </c>
      <c r="E43" s="202"/>
      <c r="F43" s="210">
        <f t="shared" si="30"/>
        <v>0</v>
      </c>
      <c r="H43" s="202"/>
      <c r="I43" s="210">
        <f t="shared" si="31"/>
        <v>0</v>
      </c>
      <c r="K43" s="202"/>
      <c r="L43" s="210">
        <f t="shared" si="32"/>
        <v>0</v>
      </c>
      <c r="N43" s="202"/>
      <c r="O43" s="210">
        <f t="shared" si="33"/>
        <v>0</v>
      </c>
      <c r="Q43" s="202"/>
      <c r="R43" s="210">
        <f t="shared" si="34"/>
        <v>0</v>
      </c>
      <c r="T43" s="202"/>
      <c r="U43" s="210">
        <f t="shared" si="35"/>
        <v>0</v>
      </c>
      <c r="W43" s="202"/>
      <c r="X43" s="210">
        <f t="shared" si="36"/>
        <v>0</v>
      </c>
      <c r="Z43" s="202"/>
      <c r="AA43" s="210">
        <f t="shared" si="37"/>
        <v>0</v>
      </c>
      <c r="AC43" s="202"/>
      <c r="AD43" s="210">
        <f t="shared" si="38"/>
        <v>0</v>
      </c>
      <c r="AF43" s="202"/>
      <c r="AG43" s="210">
        <f t="shared" si="39"/>
        <v>0</v>
      </c>
    </row>
    <row r="44" spans="2:33" ht="13.15" customHeight="1" x14ac:dyDescent="0.25">
      <c r="B44" s="11" t="s">
        <v>213</v>
      </c>
      <c r="E44" s="202"/>
      <c r="F44" s="210">
        <f t="shared" si="30"/>
        <v>0</v>
      </c>
      <c r="H44" s="202"/>
      <c r="I44" s="210">
        <f t="shared" si="31"/>
        <v>0</v>
      </c>
      <c r="K44" s="202"/>
      <c r="L44" s="210">
        <f t="shared" si="32"/>
        <v>0</v>
      </c>
      <c r="N44" s="202"/>
      <c r="O44" s="210">
        <f t="shared" si="33"/>
        <v>0</v>
      </c>
      <c r="Q44" s="202"/>
      <c r="R44" s="210">
        <f t="shared" si="34"/>
        <v>0</v>
      </c>
      <c r="T44" s="202"/>
      <c r="U44" s="210">
        <f t="shared" si="35"/>
        <v>0</v>
      </c>
      <c r="W44" s="202"/>
      <c r="X44" s="210">
        <f t="shared" si="36"/>
        <v>0</v>
      </c>
      <c r="Z44" s="202"/>
      <c r="AA44" s="210">
        <f t="shared" si="37"/>
        <v>0</v>
      </c>
      <c r="AC44" s="202"/>
      <c r="AD44" s="210">
        <f t="shared" si="38"/>
        <v>0</v>
      </c>
      <c r="AF44" s="202"/>
      <c r="AG44" s="210">
        <f t="shared" si="39"/>
        <v>0</v>
      </c>
    </row>
    <row r="45" spans="2:33" ht="13.15" customHeight="1" x14ac:dyDescent="0.25">
      <c r="B45" s="11" t="s">
        <v>214</v>
      </c>
      <c r="E45" s="202"/>
      <c r="F45" s="210">
        <f t="shared" si="30"/>
        <v>0</v>
      </c>
      <c r="H45" s="202"/>
      <c r="I45" s="210">
        <f t="shared" si="31"/>
        <v>0</v>
      </c>
      <c r="K45" s="202"/>
      <c r="L45" s="210">
        <f t="shared" si="32"/>
        <v>0</v>
      </c>
      <c r="N45" s="202"/>
      <c r="O45" s="210">
        <f t="shared" si="33"/>
        <v>0</v>
      </c>
      <c r="Q45" s="202"/>
      <c r="R45" s="210">
        <f t="shared" si="34"/>
        <v>0</v>
      </c>
      <c r="T45" s="202"/>
      <c r="U45" s="210">
        <f t="shared" si="35"/>
        <v>0</v>
      </c>
      <c r="W45" s="202"/>
      <c r="X45" s="210">
        <f t="shared" si="36"/>
        <v>0</v>
      </c>
      <c r="Z45" s="202"/>
      <c r="AA45" s="210">
        <f t="shared" si="37"/>
        <v>0</v>
      </c>
      <c r="AC45" s="202"/>
      <c r="AD45" s="210">
        <f t="shared" si="38"/>
        <v>0</v>
      </c>
      <c r="AF45" s="202"/>
      <c r="AG45" s="210">
        <f t="shared" si="39"/>
        <v>0</v>
      </c>
    </row>
    <row r="46" spans="2:33" ht="13.15" customHeight="1" x14ac:dyDescent="0.25">
      <c r="B46" s="11" t="s">
        <v>215</v>
      </c>
      <c r="E46" s="202"/>
      <c r="F46" s="210">
        <f t="shared" si="30"/>
        <v>0</v>
      </c>
      <c r="H46" s="202"/>
      <c r="I46" s="210">
        <f t="shared" si="31"/>
        <v>0</v>
      </c>
      <c r="K46" s="202"/>
      <c r="L46" s="210">
        <f t="shared" si="32"/>
        <v>0</v>
      </c>
      <c r="N46" s="202"/>
      <c r="O46" s="210">
        <f t="shared" si="33"/>
        <v>0</v>
      </c>
      <c r="Q46" s="202"/>
      <c r="R46" s="210">
        <f t="shared" si="34"/>
        <v>0</v>
      </c>
      <c r="T46" s="202"/>
      <c r="U46" s="210">
        <f t="shared" si="35"/>
        <v>0</v>
      </c>
      <c r="W46" s="202"/>
      <c r="X46" s="210">
        <f t="shared" si="36"/>
        <v>0</v>
      </c>
      <c r="Z46" s="202"/>
      <c r="AA46" s="210">
        <f t="shared" si="37"/>
        <v>0</v>
      </c>
      <c r="AC46" s="202"/>
      <c r="AD46" s="210">
        <f t="shared" si="38"/>
        <v>0</v>
      </c>
      <c r="AF46" s="202"/>
      <c r="AG46" s="210">
        <f t="shared" si="39"/>
        <v>0</v>
      </c>
    </row>
    <row r="47" spans="2:33" ht="13.15" customHeight="1" x14ac:dyDescent="0.25">
      <c r="B47" s="11" t="s">
        <v>216</v>
      </c>
      <c r="E47" s="202"/>
      <c r="F47" s="210">
        <f t="shared" si="30"/>
        <v>0</v>
      </c>
      <c r="H47" s="202"/>
      <c r="I47" s="210">
        <f t="shared" si="31"/>
        <v>0</v>
      </c>
      <c r="K47" s="202"/>
      <c r="L47" s="210">
        <f t="shared" si="32"/>
        <v>0</v>
      </c>
      <c r="N47" s="202"/>
      <c r="O47" s="210">
        <f t="shared" si="33"/>
        <v>0</v>
      </c>
      <c r="Q47" s="202"/>
      <c r="R47" s="210">
        <f t="shared" si="34"/>
        <v>0</v>
      </c>
      <c r="T47" s="202"/>
      <c r="U47" s="210">
        <f t="shared" si="35"/>
        <v>0</v>
      </c>
      <c r="W47" s="202"/>
      <c r="X47" s="210">
        <f t="shared" si="36"/>
        <v>0</v>
      </c>
      <c r="Z47" s="202"/>
      <c r="AA47" s="210">
        <f t="shared" si="37"/>
        <v>0</v>
      </c>
      <c r="AC47" s="202"/>
      <c r="AD47" s="210">
        <f t="shared" si="38"/>
        <v>0</v>
      </c>
      <c r="AF47" s="202"/>
      <c r="AG47" s="210">
        <f t="shared" si="39"/>
        <v>0</v>
      </c>
    </row>
    <row r="48" spans="2:33" ht="13.15" customHeight="1" x14ac:dyDescent="0.25">
      <c r="B48" s="11" t="s">
        <v>217</v>
      </c>
      <c r="E48" s="202"/>
      <c r="F48" s="210">
        <f t="shared" si="30"/>
        <v>0</v>
      </c>
      <c r="H48" s="202"/>
      <c r="I48" s="210">
        <f t="shared" si="31"/>
        <v>0</v>
      </c>
      <c r="K48" s="202"/>
      <c r="L48" s="210">
        <f t="shared" si="32"/>
        <v>0</v>
      </c>
      <c r="N48" s="202"/>
      <c r="O48" s="210">
        <f t="shared" si="33"/>
        <v>0</v>
      </c>
      <c r="Q48" s="202"/>
      <c r="R48" s="210">
        <f t="shared" si="34"/>
        <v>0</v>
      </c>
      <c r="T48" s="202"/>
      <c r="U48" s="210">
        <f t="shared" si="35"/>
        <v>0</v>
      </c>
      <c r="W48" s="202"/>
      <c r="X48" s="210">
        <f t="shared" si="36"/>
        <v>0</v>
      </c>
      <c r="Z48" s="202"/>
      <c r="AA48" s="210">
        <f t="shared" si="37"/>
        <v>0</v>
      </c>
      <c r="AC48" s="202"/>
      <c r="AD48" s="210">
        <f t="shared" si="38"/>
        <v>0</v>
      </c>
      <c r="AF48" s="202"/>
      <c r="AG48" s="210">
        <f t="shared" si="39"/>
        <v>0</v>
      </c>
    </row>
    <row r="49" spans="2:33" ht="13.15" customHeight="1" x14ac:dyDescent="0.25">
      <c r="B49" s="11" t="s">
        <v>218</v>
      </c>
      <c r="E49" s="202"/>
      <c r="F49" s="210">
        <f t="shared" si="30"/>
        <v>0</v>
      </c>
      <c r="H49" s="202"/>
      <c r="I49" s="210">
        <f t="shared" si="31"/>
        <v>0</v>
      </c>
      <c r="K49" s="202"/>
      <c r="L49" s="210">
        <f t="shared" si="32"/>
        <v>0</v>
      </c>
      <c r="N49" s="202"/>
      <c r="O49" s="210">
        <f t="shared" si="33"/>
        <v>0</v>
      </c>
      <c r="Q49" s="202"/>
      <c r="R49" s="210">
        <f t="shared" si="34"/>
        <v>0</v>
      </c>
      <c r="T49" s="202"/>
      <c r="U49" s="210">
        <f t="shared" si="35"/>
        <v>0</v>
      </c>
      <c r="W49" s="202"/>
      <c r="X49" s="210">
        <f t="shared" si="36"/>
        <v>0</v>
      </c>
      <c r="Z49" s="202"/>
      <c r="AA49" s="210">
        <f t="shared" si="37"/>
        <v>0</v>
      </c>
      <c r="AC49" s="202"/>
      <c r="AD49" s="210">
        <f t="shared" si="38"/>
        <v>0</v>
      </c>
      <c r="AF49" s="202"/>
      <c r="AG49" s="210">
        <f t="shared" si="39"/>
        <v>0</v>
      </c>
    </row>
    <row r="50" spans="2:33" x14ac:dyDescent="0.25">
      <c r="B50" s="11" t="s">
        <v>219</v>
      </c>
      <c r="E50" s="202"/>
      <c r="F50" s="210">
        <f t="shared" si="30"/>
        <v>0</v>
      </c>
      <c r="H50" s="202"/>
      <c r="I50" s="210">
        <f t="shared" si="31"/>
        <v>0</v>
      </c>
      <c r="K50" s="202"/>
      <c r="L50" s="210">
        <f t="shared" si="32"/>
        <v>0</v>
      </c>
      <c r="N50" s="202"/>
      <c r="O50" s="210">
        <f t="shared" si="33"/>
        <v>0</v>
      </c>
      <c r="Q50" s="202"/>
      <c r="R50" s="210">
        <f t="shared" si="34"/>
        <v>0</v>
      </c>
      <c r="T50" s="202"/>
      <c r="U50" s="210">
        <f t="shared" si="35"/>
        <v>0</v>
      </c>
      <c r="W50" s="202"/>
      <c r="X50" s="210">
        <f t="shared" si="36"/>
        <v>0</v>
      </c>
      <c r="Z50" s="202"/>
      <c r="AA50" s="210">
        <f t="shared" si="37"/>
        <v>0</v>
      </c>
      <c r="AC50" s="202"/>
      <c r="AD50" s="210">
        <f t="shared" si="38"/>
        <v>0</v>
      </c>
      <c r="AF50" s="202"/>
      <c r="AG50" s="210">
        <f t="shared" si="39"/>
        <v>0</v>
      </c>
    </row>
    <row r="51" spans="2:33" ht="13.15" customHeight="1" x14ac:dyDescent="0.25">
      <c r="B51" s="11" t="s">
        <v>220</v>
      </c>
      <c r="E51" s="202"/>
      <c r="F51" s="210">
        <f t="shared" si="30"/>
        <v>0</v>
      </c>
      <c r="H51" s="202"/>
      <c r="I51" s="210">
        <f t="shared" si="31"/>
        <v>0</v>
      </c>
      <c r="K51" s="202"/>
      <c r="L51" s="210">
        <f t="shared" si="32"/>
        <v>0</v>
      </c>
      <c r="N51" s="202"/>
      <c r="O51" s="210">
        <f t="shared" si="33"/>
        <v>0</v>
      </c>
      <c r="Q51" s="202"/>
      <c r="R51" s="210">
        <f t="shared" si="34"/>
        <v>0</v>
      </c>
      <c r="T51" s="202"/>
      <c r="U51" s="210">
        <f t="shared" si="35"/>
        <v>0</v>
      </c>
      <c r="W51" s="202"/>
      <c r="X51" s="210">
        <f t="shared" si="36"/>
        <v>0</v>
      </c>
      <c r="Z51" s="202"/>
      <c r="AA51" s="210">
        <f t="shared" si="37"/>
        <v>0</v>
      </c>
      <c r="AC51" s="202"/>
      <c r="AD51" s="210">
        <f t="shared" si="38"/>
        <v>0</v>
      </c>
      <c r="AF51" s="202"/>
      <c r="AG51" s="210">
        <f t="shared" si="39"/>
        <v>0</v>
      </c>
    </row>
    <row r="52" spans="2:33" ht="13.15" customHeight="1" x14ac:dyDescent="0.25">
      <c r="B52" s="11" t="s">
        <v>221</v>
      </c>
      <c r="E52" s="202"/>
      <c r="F52" s="210">
        <f t="shared" si="30"/>
        <v>0</v>
      </c>
      <c r="H52" s="202"/>
      <c r="I52" s="210">
        <f t="shared" si="31"/>
        <v>0</v>
      </c>
      <c r="K52" s="202"/>
      <c r="L52" s="210">
        <f t="shared" si="32"/>
        <v>0</v>
      </c>
      <c r="N52" s="202"/>
      <c r="O52" s="210">
        <f t="shared" si="33"/>
        <v>0</v>
      </c>
      <c r="Q52" s="202"/>
      <c r="R52" s="210">
        <f t="shared" si="34"/>
        <v>0</v>
      </c>
      <c r="T52" s="202"/>
      <c r="U52" s="210">
        <f t="shared" si="35"/>
        <v>0</v>
      </c>
      <c r="W52" s="202"/>
      <c r="X52" s="210">
        <f t="shared" si="36"/>
        <v>0</v>
      </c>
      <c r="Z52" s="202"/>
      <c r="AA52" s="210">
        <f t="shared" si="37"/>
        <v>0</v>
      </c>
      <c r="AC52" s="202"/>
      <c r="AD52" s="210">
        <f t="shared" si="38"/>
        <v>0</v>
      </c>
      <c r="AF52" s="202"/>
      <c r="AG52" s="210">
        <f t="shared" si="39"/>
        <v>0</v>
      </c>
    </row>
    <row r="53" spans="2:33" ht="13.15" customHeight="1" x14ac:dyDescent="0.25">
      <c r="B53" s="11" t="s">
        <v>222</v>
      </c>
      <c r="E53" s="204"/>
      <c r="F53" s="211">
        <f t="shared" si="30"/>
        <v>0</v>
      </c>
      <c r="H53" s="204"/>
      <c r="I53" s="211">
        <f t="shared" si="31"/>
        <v>0</v>
      </c>
      <c r="K53" s="204"/>
      <c r="L53" s="211">
        <f t="shared" si="32"/>
        <v>0</v>
      </c>
      <c r="N53" s="204"/>
      <c r="O53" s="211">
        <f t="shared" si="33"/>
        <v>0</v>
      </c>
      <c r="Q53" s="204"/>
      <c r="R53" s="211">
        <f t="shared" si="34"/>
        <v>0</v>
      </c>
      <c r="T53" s="204"/>
      <c r="U53" s="211">
        <f t="shared" si="35"/>
        <v>0</v>
      </c>
      <c r="W53" s="204"/>
      <c r="X53" s="211">
        <f t="shared" si="36"/>
        <v>0</v>
      </c>
      <c r="Z53" s="204"/>
      <c r="AA53" s="211">
        <f t="shared" si="37"/>
        <v>0</v>
      </c>
      <c r="AC53" s="204"/>
      <c r="AD53" s="211">
        <f t="shared" si="38"/>
        <v>0</v>
      </c>
      <c r="AF53" s="204"/>
      <c r="AG53" s="211">
        <f t="shared" si="39"/>
        <v>0</v>
      </c>
    </row>
    <row r="54" spans="2:33" ht="13.15" customHeight="1" x14ac:dyDescent="0.25">
      <c r="B54" s="53" t="s">
        <v>223</v>
      </c>
      <c r="C54" s="53"/>
      <c r="D54" s="53"/>
      <c r="E54" s="212">
        <f>SUM(E42:E53)</f>
        <v>0</v>
      </c>
      <c r="F54" s="213">
        <f t="shared" si="30"/>
        <v>0</v>
      </c>
      <c r="H54" s="212">
        <f>SUM(H42:H53)</f>
        <v>0</v>
      </c>
      <c r="I54" s="213">
        <f t="shared" si="31"/>
        <v>0</v>
      </c>
      <c r="K54" s="212">
        <f>SUM(K42:K53)</f>
        <v>0</v>
      </c>
      <c r="L54" s="213">
        <f t="shared" si="32"/>
        <v>0</v>
      </c>
      <c r="N54" s="212">
        <f>SUM(N42:N53)</f>
        <v>0</v>
      </c>
      <c r="O54" s="213">
        <f t="shared" si="33"/>
        <v>0</v>
      </c>
      <c r="Q54" s="212">
        <f>SUM(Q42:Q53)</f>
        <v>0</v>
      </c>
      <c r="R54" s="213">
        <f t="shared" si="34"/>
        <v>0</v>
      </c>
      <c r="T54" s="212">
        <f>SUM(T42:T53)</f>
        <v>0</v>
      </c>
      <c r="U54" s="213">
        <f t="shared" si="35"/>
        <v>0</v>
      </c>
      <c r="W54" s="212">
        <f>SUM(W42:W53)</f>
        <v>0</v>
      </c>
      <c r="X54" s="213">
        <f t="shared" si="36"/>
        <v>0</v>
      </c>
      <c r="Z54" s="212">
        <f>SUM(Z42:Z53)</f>
        <v>0</v>
      </c>
      <c r="AA54" s="213">
        <f t="shared" si="37"/>
        <v>0</v>
      </c>
      <c r="AC54" s="212">
        <f>SUM(AC42:AC53)</f>
        <v>0</v>
      </c>
      <c r="AD54" s="213">
        <f t="shared" si="38"/>
        <v>0</v>
      </c>
      <c r="AF54" s="212">
        <f>SUM(AF42:AF53)</f>
        <v>0</v>
      </c>
      <c r="AG54" s="213">
        <f t="shared" si="39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02"/>
      <c r="F57" s="210">
        <f t="shared" ref="F57:F63" si="40">IFERROR(E57/E$27,0)</f>
        <v>0</v>
      </c>
      <c r="H57" s="202"/>
      <c r="I57" s="210">
        <f t="shared" ref="I57:I61" si="41">IFERROR(H57/H$27,0)</f>
        <v>0</v>
      </c>
      <c r="K57" s="202"/>
      <c r="L57" s="210">
        <f t="shared" ref="L57:L61" si="42">IFERROR(K57/K$27,0)</f>
        <v>0</v>
      </c>
      <c r="N57" s="202"/>
      <c r="O57" s="210">
        <f t="shared" ref="O57:O61" si="43">IFERROR(N57/N$27,0)</f>
        <v>0</v>
      </c>
      <c r="Q57" s="202"/>
      <c r="R57" s="210">
        <f t="shared" ref="R57:R61" si="44">IFERROR(Q57/Q$27,0)</f>
        <v>0</v>
      </c>
      <c r="T57" s="202"/>
      <c r="U57" s="210">
        <f t="shared" ref="U57:U61" si="45">IFERROR(T57/T$27,0)</f>
        <v>0</v>
      </c>
      <c r="W57" s="202"/>
      <c r="X57" s="210">
        <f t="shared" ref="X57:X61" si="46">IFERROR(W57/W$27,0)</f>
        <v>0</v>
      </c>
      <c r="Z57" s="202"/>
      <c r="AA57" s="210">
        <f t="shared" ref="AA57:AA61" si="47">IFERROR(Z57/Z$27,0)</f>
        <v>0</v>
      </c>
      <c r="AC57" s="202"/>
      <c r="AD57" s="210">
        <f t="shared" ref="AD57:AD61" si="48">IFERROR(AC57/AC$27,0)</f>
        <v>0</v>
      </c>
      <c r="AF57" s="202"/>
      <c r="AG57" s="210">
        <f t="shared" ref="AG57:AG61" si="49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02"/>
      <c r="F58" s="210">
        <f t="shared" si="40"/>
        <v>0</v>
      </c>
      <c r="H58" s="202"/>
      <c r="I58" s="210">
        <f t="shared" si="41"/>
        <v>0</v>
      </c>
      <c r="K58" s="202"/>
      <c r="L58" s="210">
        <f t="shared" si="42"/>
        <v>0</v>
      </c>
      <c r="N58" s="202"/>
      <c r="O58" s="210">
        <f t="shared" si="43"/>
        <v>0</v>
      </c>
      <c r="Q58" s="202"/>
      <c r="R58" s="210">
        <f t="shared" si="44"/>
        <v>0</v>
      </c>
      <c r="T58" s="202"/>
      <c r="U58" s="210">
        <f t="shared" si="45"/>
        <v>0</v>
      </c>
      <c r="W58" s="202"/>
      <c r="X58" s="210">
        <f t="shared" si="46"/>
        <v>0</v>
      </c>
      <c r="Z58" s="202"/>
      <c r="AA58" s="210">
        <f t="shared" si="47"/>
        <v>0</v>
      </c>
      <c r="AC58" s="202"/>
      <c r="AD58" s="210">
        <f t="shared" si="48"/>
        <v>0</v>
      </c>
      <c r="AF58" s="202"/>
      <c r="AG58" s="210">
        <f t="shared" si="49"/>
        <v>0</v>
      </c>
    </row>
    <row r="59" spans="2:33" ht="13.15" customHeight="1" x14ac:dyDescent="0.25">
      <c r="B59" s="11" t="s">
        <v>227</v>
      </c>
      <c r="C59" s="53"/>
      <c r="D59" s="53"/>
      <c r="E59" s="202"/>
      <c r="F59" s="210">
        <f t="shared" si="40"/>
        <v>0</v>
      </c>
      <c r="H59" s="202"/>
      <c r="I59" s="210">
        <f t="shared" si="41"/>
        <v>0</v>
      </c>
      <c r="K59" s="202"/>
      <c r="L59" s="210">
        <f t="shared" si="42"/>
        <v>0</v>
      </c>
      <c r="N59" s="202"/>
      <c r="O59" s="210">
        <f t="shared" si="43"/>
        <v>0</v>
      </c>
      <c r="Q59" s="202"/>
      <c r="R59" s="210">
        <f t="shared" si="44"/>
        <v>0</v>
      </c>
      <c r="T59" s="202"/>
      <c r="U59" s="210">
        <f t="shared" si="45"/>
        <v>0</v>
      </c>
      <c r="W59" s="202"/>
      <c r="X59" s="210">
        <f t="shared" si="46"/>
        <v>0</v>
      </c>
      <c r="Z59" s="202"/>
      <c r="AA59" s="210">
        <f t="shared" si="47"/>
        <v>0</v>
      </c>
      <c r="AC59" s="202"/>
      <c r="AD59" s="210">
        <f t="shared" si="48"/>
        <v>0</v>
      </c>
      <c r="AF59" s="202"/>
      <c r="AG59" s="210">
        <f t="shared" si="49"/>
        <v>0</v>
      </c>
    </row>
    <row r="60" spans="2:33" ht="13.15" customHeight="1" x14ac:dyDescent="0.25">
      <c r="B60" s="11" t="s">
        <v>228</v>
      </c>
      <c r="C60" s="53"/>
      <c r="D60" s="53"/>
      <c r="E60" s="204"/>
      <c r="F60" s="211">
        <f t="shared" si="40"/>
        <v>0</v>
      </c>
      <c r="H60" s="204"/>
      <c r="I60" s="211">
        <f t="shared" si="41"/>
        <v>0</v>
      </c>
      <c r="K60" s="204"/>
      <c r="L60" s="211">
        <f t="shared" si="42"/>
        <v>0</v>
      </c>
      <c r="N60" s="204"/>
      <c r="O60" s="211">
        <f t="shared" si="43"/>
        <v>0</v>
      </c>
      <c r="Q60" s="204"/>
      <c r="R60" s="211">
        <f t="shared" si="44"/>
        <v>0</v>
      </c>
      <c r="T60" s="204"/>
      <c r="U60" s="211">
        <f t="shared" si="45"/>
        <v>0</v>
      </c>
      <c r="W60" s="204"/>
      <c r="X60" s="211">
        <f t="shared" si="46"/>
        <v>0</v>
      </c>
      <c r="Z60" s="204"/>
      <c r="AA60" s="211">
        <f t="shared" si="47"/>
        <v>0</v>
      </c>
      <c r="AC60" s="204"/>
      <c r="AD60" s="211">
        <f t="shared" si="48"/>
        <v>0</v>
      </c>
      <c r="AF60" s="204"/>
      <c r="AG60" s="211">
        <f t="shared" si="49"/>
        <v>0</v>
      </c>
    </row>
    <row r="61" spans="2:33" x14ac:dyDescent="0.25">
      <c r="B61" s="53" t="s">
        <v>229</v>
      </c>
      <c r="E61" s="212">
        <f>SUM(E57:E60)</f>
        <v>0</v>
      </c>
      <c r="F61" s="213">
        <f t="shared" si="40"/>
        <v>0</v>
      </c>
      <c r="H61" s="212">
        <f>SUM(H57:H60)</f>
        <v>0</v>
      </c>
      <c r="I61" s="213">
        <f t="shared" si="41"/>
        <v>0</v>
      </c>
      <c r="K61" s="212">
        <f>SUM(K57:K60)</f>
        <v>0</v>
      </c>
      <c r="L61" s="213">
        <f t="shared" si="42"/>
        <v>0</v>
      </c>
      <c r="N61" s="212">
        <f>SUM(N57:N60)</f>
        <v>0</v>
      </c>
      <c r="O61" s="213">
        <f t="shared" si="43"/>
        <v>0</v>
      </c>
      <c r="Q61" s="212">
        <f>SUM(Q57:Q60)</f>
        <v>0</v>
      </c>
      <c r="R61" s="213">
        <f t="shared" si="44"/>
        <v>0</v>
      </c>
      <c r="T61" s="212">
        <f>SUM(T57:T60)</f>
        <v>0</v>
      </c>
      <c r="U61" s="213">
        <f t="shared" si="45"/>
        <v>0</v>
      </c>
      <c r="W61" s="212">
        <f>SUM(W57:W60)</f>
        <v>0</v>
      </c>
      <c r="X61" s="213">
        <f t="shared" si="46"/>
        <v>0</v>
      </c>
      <c r="Z61" s="212">
        <f>SUM(Z57:Z60)</f>
        <v>0</v>
      </c>
      <c r="AA61" s="213">
        <f t="shared" si="47"/>
        <v>0</v>
      </c>
      <c r="AC61" s="212">
        <f>SUM(AC57:AC60)</f>
        <v>0</v>
      </c>
      <c r="AD61" s="213">
        <f t="shared" si="48"/>
        <v>0</v>
      </c>
      <c r="AF61" s="212">
        <f>SUM(AF57:AF60)</f>
        <v>0</v>
      </c>
      <c r="AG61" s="213">
        <f t="shared" si="49"/>
        <v>0</v>
      </c>
    </row>
    <row r="62" spans="2:33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40"/>
        <v>0</v>
      </c>
      <c r="H63" s="212">
        <f>H27-H33-H39-H54-H61</f>
        <v>0</v>
      </c>
      <c r="I63" s="213">
        <f t="shared" ref="I63" si="50">IFERROR(H63/H$27,0)</f>
        <v>0</v>
      </c>
      <c r="K63" s="212">
        <f>K27-K33-K39-K54-K61</f>
        <v>0</v>
      </c>
      <c r="L63" s="213">
        <f t="shared" ref="L63" si="51">IFERROR(K63/K$27,0)</f>
        <v>0</v>
      </c>
      <c r="N63" s="212">
        <f>N27-N33-N39-N54-N61</f>
        <v>0</v>
      </c>
      <c r="O63" s="213">
        <f t="shared" ref="O63" si="52">IFERROR(N63/N$27,0)</f>
        <v>0</v>
      </c>
      <c r="Q63" s="212">
        <f>Q27-Q33-Q39-Q54-Q61</f>
        <v>0</v>
      </c>
      <c r="R63" s="213">
        <f t="shared" ref="R63" si="53">IFERROR(Q63/Q$27,0)</f>
        <v>0</v>
      </c>
      <c r="T63" s="212">
        <f>T27-T33-T39-T54-T61</f>
        <v>0</v>
      </c>
      <c r="U63" s="213">
        <f t="shared" ref="U63" si="54">IFERROR(T63/T$27,0)</f>
        <v>0</v>
      </c>
      <c r="W63" s="212">
        <f>W27-W33-W39-W54-W61</f>
        <v>0</v>
      </c>
      <c r="X63" s="213">
        <f t="shared" ref="X63" si="55">IFERROR(W63/W$27,0)</f>
        <v>0</v>
      </c>
      <c r="Z63" s="212">
        <f>Z27-Z33-Z39-Z54-Z61</f>
        <v>0</v>
      </c>
      <c r="AA63" s="213">
        <f t="shared" ref="AA63" si="56">IFERROR(Z63/Z$27,0)</f>
        <v>0</v>
      </c>
      <c r="AC63" s="212">
        <f>AC27-AC33-AC39-AC54-AC61</f>
        <v>0</v>
      </c>
      <c r="AD63" s="213">
        <f t="shared" ref="AD63" si="57">IFERROR(AC63/AC$27,0)</f>
        <v>0</v>
      </c>
      <c r="AF63" s="212">
        <f>AF27-AF33-AF39-AF54-AF61</f>
        <v>0</v>
      </c>
      <c r="AG63" s="213">
        <f t="shared" ref="AG63" si="58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H64" s="262"/>
      <c r="I64" s="263"/>
      <c r="K64" s="262"/>
      <c r="L64" s="263"/>
      <c r="M64" s="276"/>
      <c r="N64" s="262"/>
      <c r="O64" s="263"/>
      <c r="Q64" s="262"/>
      <c r="R64" s="263"/>
      <c r="T64" s="262"/>
      <c r="U64" s="263"/>
      <c r="V64" s="276"/>
      <c r="W64" s="262"/>
      <c r="X64" s="263"/>
      <c r="Y64" s="276"/>
      <c r="Z64" s="262"/>
      <c r="AA64" s="263"/>
      <c r="AB64" s="276"/>
      <c r="AC64" s="262"/>
      <c r="AD64" s="263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x14ac:dyDescent="0.25">
      <c r="A70" s="38">
        <f t="shared" ref="A70:A75" si="59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x14ac:dyDescent="0.25">
      <c r="A71" s="38">
        <f t="shared" si="59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x14ac:dyDescent="0.25">
      <c r="A72" s="38">
        <f t="shared" si="59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x14ac:dyDescent="0.25">
      <c r="A73" s="38">
        <f t="shared" si="59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x14ac:dyDescent="0.25">
      <c r="A74" s="38">
        <f t="shared" si="59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x14ac:dyDescent="0.25">
      <c r="A75" s="38">
        <f t="shared" si="59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</sheetData>
  <sheetProtection selectLockedCells="1"/>
  <mergeCells count="21">
    <mergeCell ref="B75:R75"/>
    <mergeCell ref="I1:L1"/>
    <mergeCell ref="I2:L2"/>
    <mergeCell ref="A3:B3"/>
    <mergeCell ref="F17:F18"/>
    <mergeCell ref="I17:I18"/>
    <mergeCell ref="L17:L18"/>
    <mergeCell ref="B72:R72"/>
    <mergeCell ref="B73:R73"/>
    <mergeCell ref="B74:R74"/>
    <mergeCell ref="AG17:AG18"/>
    <mergeCell ref="B68:R68"/>
    <mergeCell ref="B69:R69"/>
    <mergeCell ref="B70:R70"/>
    <mergeCell ref="B71:R71"/>
    <mergeCell ref="O17:O18"/>
    <mergeCell ref="R17:R18"/>
    <mergeCell ref="U17:U18"/>
    <mergeCell ref="X17:X18"/>
    <mergeCell ref="AA17:AA18"/>
    <mergeCell ref="AD17:AD18"/>
  </mergeCells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08738-A339-4329-8210-0DF805290AED}">
  <sheetPr>
    <tabColor rgb="FF92D050"/>
  </sheetPr>
  <dimension ref="A1:K56"/>
  <sheetViews>
    <sheetView showGridLines="0" zoomScale="110" zoomScaleNormal="110" workbookViewId="0">
      <selection activeCell="A12" sqref="A12:C12"/>
    </sheetView>
  </sheetViews>
  <sheetFormatPr defaultColWidth="9.28515625" defaultRowHeight="13.5" x14ac:dyDescent="0.25"/>
  <cols>
    <col min="1" max="1" width="4.28515625" style="2" customWidth="1"/>
    <col min="2" max="2" width="25.7109375" style="2" customWidth="1"/>
    <col min="3" max="3" width="8.7109375" style="2" customWidth="1"/>
    <col min="4" max="4" width="13.7109375" style="2" customWidth="1"/>
    <col min="5" max="5" width="50.140625" style="2" customWidth="1"/>
    <col min="6" max="11" width="12.7109375" style="2" customWidth="1"/>
    <col min="12" max="16384" width="9.28515625" style="2"/>
  </cols>
  <sheetData>
    <row r="1" spans="1:8" ht="15.75" x14ac:dyDescent="0.3">
      <c r="A1" s="1" t="str">
        <f>Instructions!A1</f>
        <v>ATTACHMENT 5 - SUPPLIER FINANCIAL PROPOSAL</v>
      </c>
      <c r="D1" s="4"/>
      <c r="E1" s="5"/>
    </row>
    <row r="2" spans="1:8" x14ac:dyDescent="0.25">
      <c r="A2" s="1" t="str">
        <f>Instructions!A2</f>
        <v>North Carolina Agricultural &amp; Technical State University (N.C. A&amp;T)</v>
      </c>
      <c r="F2" s="3"/>
    </row>
    <row r="3" spans="1:8" ht="15.75" x14ac:dyDescent="0.3">
      <c r="A3" s="304">
        <f>Instructions!A3</f>
        <v>0</v>
      </c>
      <c r="B3" s="304"/>
      <c r="C3" s="6"/>
      <c r="D3" s="5"/>
      <c r="F3" s="3"/>
    </row>
    <row r="4" spans="1:8" ht="15.75" x14ac:dyDescent="0.3">
      <c r="A4" s="25" t="s">
        <v>9</v>
      </c>
      <c r="B4" s="32"/>
      <c r="C4" s="6"/>
      <c r="D4" s="5"/>
      <c r="E4" s="3"/>
    </row>
    <row r="5" spans="1:8" ht="15.75" x14ac:dyDescent="0.3">
      <c r="A5" s="6"/>
      <c r="B5" s="6"/>
      <c r="C5" s="6"/>
      <c r="D5" s="5"/>
      <c r="E5" s="3"/>
    </row>
    <row r="6" spans="1:8" x14ac:dyDescent="0.25">
      <c r="A6" s="1" t="s">
        <v>10</v>
      </c>
    </row>
    <row r="7" spans="1:8" x14ac:dyDescent="0.25">
      <c r="A7" s="30" t="s">
        <v>11</v>
      </c>
      <c r="D7" s="30"/>
    </row>
    <row r="9" spans="1:8" x14ac:dyDescent="0.25">
      <c r="A9" s="302" t="s">
        <v>12</v>
      </c>
      <c r="B9" s="303"/>
      <c r="C9" s="224"/>
      <c r="D9" s="51" t="s">
        <v>13</v>
      </c>
      <c r="E9" s="7" t="s">
        <v>14</v>
      </c>
    </row>
    <row r="10" spans="1:8" x14ac:dyDescent="0.25">
      <c r="A10" s="295" t="s">
        <v>15</v>
      </c>
      <c r="B10" s="296"/>
      <c r="C10" s="297"/>
      <c r="D10" s="31"/>
      <c r="E10" s="27"/>
    </row>
    <row r="11" spans="1:8" x14ac:dyDescent="0.25">
      <c r="A11" s="295" t="s">
        <v>16</v>
      </c>
      <c r="B11" s="296"/>
      <c r="C11" s="297"/>
      <c r="D11" s="29">
        <v>3392350</v>
      </c>
      <c r="E11" s="28" t="s">
        <v>17</v>
      </c>
    </row>
    <row r="12" spans="1:8" x14ac:dyDescent="0.25">
      <c r="A12" s="295" t="s">
        <v>18</v>
      </c>
      <c r="B12" s="296"/>
      <c r="C12" s="297"/>
      <c r="D12" s="29" t="s">
        <v>19</v>
      </c>
      <c r="E12" s="28" t="s">
        <v>20</v>
      </c>
    </row>
    <row r="13" spans="1:8" x14ac:dyDescent="0.25">
      <c r="A13" s="295" t="s">
        <v>21</v>
      </c>
      <c r="B13" s="296"/>
      <c r="C13" s="297"/>
      <c r="D13" s="31"/>
      <c r="E13" s="28"/>
    </row>
    <row r="14" spans="1:8" x14ac:dyDescent="0.25">
      <c r="A14" s="295" t="s">
        <v>22</v>
      </c>
      <c r="B14" s="296"/>
      <c r="C14" s="297"/>
      <c r="D14" s="29" t="s">
        <v>19</v>
      </c>
      <c r="E14" s="28" t="s">
        <v>20</v>
      </c>
      <c r="G14" s="8"/>
    </row>
    <row r="15" spans="1:8" x14ac:dyDescent="0.25">
      <c r="A15" s="295" t="s">
        <v>23</v>
      </c>
      <c r="B15" s="296"/>
      <c r="C15" s="297"/>
      <c r="D15" s="29" t="s">
        <v>19</v>
      </c>
      <c r="E15" s="28" t="s">
        <v>20</v>
      </c>
      <c r="G15" s="9"/>
    </row>
    <row r="16" spans="1:8" s="281" customFormat="1" ht="30" customHeight="1" x14ac:dyDescent="0.2">
      <c r="A16" s="298" t="s">
        <v>248</v>
      </c>
      <c r="B16" s="299"/>
      <c r="C16" s="300"/>
      <c r="D16" s="277">
        <v>1788351</v>
      </c>
      <c r="E16" s="278" t="s">
        <v>17</v>
      </c>
      <c r="F16" s="279"/>
      <c r="G16" s="280"/>
      <c r="H16" s="279"/>
    </row>
    <row r="17" spans="1:11" x14ac:dyDescent="0.25">
      <c r="G17" s="8"/>
    </row>
    <row r="18" spans="1:11" x14ac:dyDescent="0.25">
      <c r="G18" s="8"/>
    </row>
    <row r="19" spans="1:11" x14ac:dyDescent="0.25">
      <c r="A19" s="1" t="s">
        <v>24</v>
      </c>
      <c r="G19" s="8"/>
    </row>
    <row r="20" spans="1:11" x14ac:dyDescent="0.25">
      <c r="A20" s="30" t="s">
        <v>25</v>
      </c>
      <c r="D20" s="30"/>
      <c r="G20" s="8"/>
    </row>
    <row r="21" spans="1:11" x14ac:dyDescent="0.25">
      <c r="B21" s="1"/>
      <c r="C21" s="1"/>
      <c r="D21" s="1"/>
      <c r="E21" s="1"/>
    </row>
    <row r="22" spans="1:11" x14ac:dyDescent="0.25">
      <c r="A22" s="38">
        <v>1</v>
      </c>
      <c r="B22" s="301" t="s">
        <v>26</v>
      </c>
      <c r="C22" s="301"/>
      <c r="D22" s="301"/>
      <c r="E22" s="301"/>
      <c r="F22" s="301"/>
      <c r="G22" s="301"/>
      <c r="H22" s="301"/>
      <c r="I22" s="301"/>
      <c r="J22" s="301"/>
      <c r="K22" s="301"/>
    </row>
    <row r="23" spans="1:11" x14ac:dyDescent="0.25">
      <c r="A23" s="38">
        <f>A22+1</f>
        <v>2</v>
      </c>
      <c r="B23" s="301" t="s">
        <v>26</v>
      </c>
      <c r="C23" s="301"/>
      <c r="D23" s="301"/>
      <c r="E23" s="301"/>
      <c r="F23" s="301"/>
      <c r="G23" s="301"/>
      <c r="H23" s="301"/>
      <c r="I23" s="301"/>
      <c r="J23" s="301"/>
      <c r="K23" s="301"/>
    </row>
    <row r="24" spans="1:11" x14ac:dyDescent="0.25">
      <c r="A24" s="38">
        <f t="shared" ref="A24:A56" si="0">A23+1</f>
        <v>3</v>
      </c>
      <c r="B24" s="301" t="s">
        <v>26</v>
      </c>
      <c r="C24" s="301"/>
      <c r="D24" s="301"/>
      <c r="E24" s="301"/>
      <c r="F24" s="301"/>
      <c r="G24" s="301"/>
      <c r="H24" s="301"/>
      <c r="I24" s="301"/>
      <c r="J24" s="301"/>
      <c r="K24" s="301"/>
    </row>
    <row r="25" spans="1:11" x14ac:dyDescent="0.25">
      <c r="A25" s="38">
        <f t="shared" si="0"/>
        <v>4</v>
      </c>
      <c r="B25" s="301" t="s">
        <v>26</v>
      </c>
      <c r="C25" s="301"/>
      <c r="D25" s="301"/>
      <c r="E25" s="301"/>
      <c r="F25" s="301"/>
      <c r="G25" s="301"/>
      <c r="H25" s="301"/>
      <c r="I25" s="301"/>
      <c r="J25" s="301"/>
      <c r="K25" s="301"/>
    </row>
    <row r="26" spans="1:11" x14ac:dyDescent="0.25">
      <c r="A26" s="38">
        <f t="shared" si="0"/>
        <v>5</v>
      </c>
      <c r="B26" s="301" t="s">
        <v>26</v>
      </c>
      <c r="C26" s="301"/>
      <c r="D26" s="301"/>
      <c r="E26" s="301"/>
      <c r="F26" s="301"/>
      <c r="G26" s="301"/>
      <c r="H26" s="301"/>
      <c r="I26" s="301"/>
      <c r="J26" s="301"/>
      <c r="K26" s="301"/>
    </row>
    <row r="27" spans="1:11" x14ac:dyDescent="0.25">
      <c r="A27" s="38">
        <f t="shared" si="0"/>
        <v>6</v>
      </c>
      <c r="B27" s="301" t="s">
        <v>26</v>
      </c>
      <c r="C27" s="301"/>
      <c r="D27" s="301"/>
      <c r="E27" s="301"/>
      <c r="F27" s="301"/>
      <c r="G27" s="301"/>
      <c r="H27" s="301"/>
      <c r="I27" s="301"/>
      <c r="J27" s="301"/>
      <c r="K27" s="301"/>
    </row>
    <row r="28" spans="1:11" x14ac:dyDescent="0.25">
      <c r="A28" s="38">
        <f t="shared" si="0"/>
        <v>7</v>
      </c>
      <c r="B28" s="301" t="s">
        <v>26</v>
      </c>
      <c r="C28" s="301"/>
      <c r="D28" s="301"/>
      <c r="E28" s="301"/>
      <c r="F28" s="301"/>
      <c r="G28" s="301"/>
      <c r="H28" s="301"/>
      <c r="I28" s="301"/>
      <c r="J28" s="301"/>
      <c r="K28" s="301"/>
    </row>
    <row r="29" spans="1:11" x14ac:dyDescent="0.25">
      <c r="A29" s="38">
        <f t="shared" si="0"/>
        <v>8</v>
      </c>
      <c r="B29" s="301" t="s">
        <v>26</v>
      </c>
      <c r="C29" s="301"/>
      <c r="D29" s="301"/>
      <c r="E29" s="301"/>
      <c r="F29" s="301"/>
      <c r="G29" s="301"/>
      <c r="H29" s="301"/>
      <c r="I29" s="301"/>
      <c r="J29" s="301"/>
      <c r="K29" s="301"/>
    </row>
    <row r="30" spans="1:11" x14ac:dyDescent="0.25">
      <c r="A30" s="38">
        <f t="shared" si="0"/>
        <v>9</v>
      </c>
      <c r="B30" s="301" t="s">
        <v>26</v>
      </c>
      <c r="C30" s="301"/>
      <c r="D30" s="301"/>
      <c r="E30" s="301"/>
      <c r="F30" s="301"/>
      <c r="G30" s="301"/>
      <c r="H30" s="301"/>
      <c r="I30" s="301"/>
      <c r="J30" s="301"/>
      <c r="K30" s="301"/>
    </row>
    <row r="31" spans="1:11" x14ac:dyDescent="0.25">
      <c r="A31" s="38">
        <f t="shared" si="0"/>
        <v>10</v>
      </c>
      <c r="B31" s="301" t="s">
        <v>26</v>
      </c>
      <c r="C31" s="301"/>
      <c r="D31" s="301"/>
      <c r="E31" s="301"/>
      <c r="F31" s="301"/>
      <c r="G31" s="301"/>
      <c r="H31" s="301"/>
      <c r="I31" s="301"/>
      <c r="J31" s="301"/>
      <c r="K31" s="301"/>
    </row>
    <row r="32" spans="1:11" x14ac:dyDescent="0.25">
      <c r="A32" s="38">
        <f t="shared" si="0"/>
        <v>11</v>
      </c>
      <c r="B32" s="301" t="s">
        <v>26</v>
      </c>
      <c r="C32" s="301"/>
      <c r="D32" s="301"/>
      <c r="E32" s="301"/>
      <c r="F32" s="301"/>
      <c r="G32" s="301"/>
      <c r="H32" s="301"/>
      <c r="I32" s="301"/>
      <c r="J32" s="301"/>
      <c r="K32" s="301"/>
    </row>
    <row r="33" spans="1:11" x14ac:dyDescent="0.25">
      <c r="A33" s="38">
        <f t="shared" si="0"/>
        <v>12</v>
      </c>
      <c r="B33" s="301" t="s">
        <v>26</v>
      </c>
      <c r="C33" s="301"/>
      <c r="D33" s="301"/>
      <c r="E33" s="301"/>
      <c r="F33" s="301"/>
      <c r="G33" s="301"/>
      <c r="H33" s="301"/>
      <c r="I33" s="301"/>
      <c r="J33" s="301"/>
      <c r="K33" s="301"/>
    </row>
    <row r="34" spans="1:11" x14ac:dyDescent="0.25">
      <c r="A34" s="38">
        <f t="shared" si="0"/>
        <v>13</v>
      </c>
      <c r="B34" s="301" t="s">
        <v>26</v>
      </c>
      <c r="C34" s="301"/>
      <c r="D34" s="301"/>
      <c r="E34" s="301"/>
      <c r="F34" s="301"/>
      <c r="G34" s="301"/>
      <c r="H34" s="301"/>
      <c r="I34" s="301"/>
      <c r="J34" s="301"/>
      <c r="K34" s="301"/>
    </row>
    <row r="35" spans="1:11" x14ac:dyDescent="0.25">
      <c r="A35" s="38">
        <f t="shared" si="0"/>
        <v>14</v>
      </c>
      <c r="B35" s="301" t="s">
        <v>26</v>
      </c>
      <c r="C35" s="301"/>
      <c r="D35" s="301"/>
      <c r="E35" s="301"/>
      <c r="F35" s="301"/>
      <c r="G35" s="301"/>
      <c r="H35" s="301"/>
      <c r="I35" s="301"/>
      <c r="J35" s="301"/>
      <c r="K35" s="301"/>
    </row>
    <row r="36" spans="1:11" x14ac:dyDescent="0.25">
      <c r="A36" s="38">
        <f t="shared" si="0"/>
        <v>15</v>
      </c>
      <c r="B36" s="301" t="s">
        <v>26</v>
      </c>
      <c r="C36" s="301"/>
      <c r="D36" s="301"/>
      <c r="E36" s="301"/>
      <c r="F36" s="301"/>
      <c r="G36" s="301"/>
      <c r="H36" s="301"/>
      <c r="I36" s="301"/>
      <c r="J36" s="301"/>
      <c r="K36" s="301"/>
    </row>
    <row r="37" spans="1:11" x14ac:dyDescent="0.25">
      <c r="A37" s="38">
        <f t="shared" si="0"/>
        <v>16</v>
      </c>
      <c r="B37" s="301" t="s">
        <v>26</v>
      </c>
      <c r="C37" s="301"/>
      <c r="D37" s="301"/>
      <c r="E37" s="301"/>
      <c r="F37" s="301"/>
      <c r="G37" s="301"/>
      <c r="H37" s="301"/>
      <c r="I37" s="301"/>
      <c r="J37" s="301"/>
      <c r="K37" s="301"/>
    </row>
    <row r="38" spans="1:11" x14ac:dyDescent="0.25">
      <c r="A38" s="38">
        <f t="shared" si="0"/>
        <v>17</v>
      </c>
      <c r="B38" s="301" t="s">
        <v>26</v>
      </c>
      <c r="C38" s="301"/>
      <c r="D38" s="301"/>
      <c r="E38" s="301"/>
      <c r="F38" s="301"/>
      <c r="G38" s="301"/>
      <c r="H38" s="301"/>
      <c r="I38" s="301"/>
      <c r="J38" s="301"/>
      <c r="K38" s="301"/>
    </row>
    <row r="39" spans="1:11" x14ac:dyDescent="0.25">
      <c r="A39" s="38">
        <f t="shared" si="0"/>
        <v>18</v>
      </c>
      <c r="B39" s="301" t="s">
        <v>26</v>
      </c>
      <c r="C39" s="301"/>
      <c r="D39" s="301"/>
      <c r="E39" s="301"/>
      <c r="F39" s="301"/>
      <c r="G39" s="301"/>
      <c r="H39" s="301"/>
      <c r="I39" s="301"/>
      <c r="J39" s="301"/>
      <c r="K39" s="301"/>
    </row>
    <row r="40" spans="1:11" x14ac:dyDescent="0.25">
      <c r="A40" s="38">
        <f t="shared" si="0"/>
        <v>19</v>
      </c>
      <c r="B40" s="301" t="s">
        <v>26</v>
      </c>
      <c r="C40" s="301"/>
      <c r="D40" s="301"/>
      <c r="E40" s="301"/>
      <c r="F40" s="301"/>
      <c r="G40" s="301"/>
      <c r="H40" s="301"/>
      <c r="I40" s="301"/>
      <c r="J40" s="301"/>
      <c r="K40" s="301"/>
    </row>
    <row r="41" spans="1:11" x14ac:dyDescent="0.25">
      <c r="A41" s="38">
        <f t="shared" si="0"/>
        <v>20</v>
      </c>
      <c r="B41" s="301" t="s">
        <v>26</v>
      </c>
      <c r="C41" s="301"/>
      <c r="D41" s="301"/>
      <c r="E41" s="301"/>
      <c r="F41" s="301"/>
      <c r="G41" s="301"/>
      <c r="H41" s="301"/>
      <c r="I41" s="301"/>
      <c r="J41" s="301"/>
      <c r="K41" s="301"/>
    </row>
    <row r="42" spans="1:11" x14ac:dyDescent="0.25">
      <c r="A42" s="38">
        <f t="shared" si="0"/>
        <v>21</v>
      </c>
      <c r="B42" s="301" t="s">
        <v>26</v>
      </c>
      <c r="C42" s="301"/>
      <c r="D42" s="301"/>
      <c r="E42" s="301"/>
      <c r="F42" s="301"/>
      <c r="G42" s="301"/>
      <c r="H42" s="301"/>
      <c r="I42" s="301"/>
      <c r="J42" s="301"/>
      <c r="K42" s="301"/>
    </row>
    <row r="43" spans="1:11" x14ac:dyDescent="0.25">
      <c r="A43" s="38">
        <f t="shared" si="0"/>
        <v>22</v>
      </c>
      <c r="B43" s="301" t="s">
        <v>26</v>
      </c>
      <c r="C43" s="301"/>
      <c r="D43" s="301"/>
      <c r="E43" s="301"/>
      <c r="F43" s="301"/>
      <c r="G43" s="301"/>
      <c r="H43" s="301"/>
      <c r="I43" s="301"/>
      <c r="J43" s="301"/>
      <c r="K43" s="301"/>
    </row>
    <row r="44" spans="1:11" x14ac:dyDescent="0.25">
      <c r="A44" s="38">
        <f t="shared" si="0"/>
        <v>23</v>
      </c>
      <c r="B44" s="301" t="s">
        <v>26</v>
      </c>
      <c r="C44" s="301"/>
      <c r="D44" s="301"/>
      <c r="E44" s="301"/>
      <c r="F44" s="301"/>
      <c r="G44" s="301"/>
      <c r="H44" s="301"/>
      <c r="I44" s="301"/>
      <c r="J44" s="301"/>
      <c r="K44" s="301"/>
    </row>
    <row r="45" spans="1:11" x14ac:dyDescent="0.25">
      <c r="A45" s="38">
        <f t="shared" si="0"/>
        <v>24</v>
      </c>
      <c r="B45" s="301" t="s">
        <v>26</v>
      </c>
      <c r="C45" s="301"/>
      <c r="D45" s="301"/>
      <c r="E45" s="301"/>
      <c r="F45" s="301"/>
      <c r="G45" s="301"/>
      <c r="H45" s="301"/>
      <c r="I45" s="301"/>
      <c r="J45" s="301"/>
      <c r="K45" s="301"/>
    </row>
    <row r="46" spans="1:11" x14ac:dyDescent="0.25">
      <c r="A46" s="38">
        <f t="shared" si="0"/>
        <v>25</v>
      </c>
      <c r="B46" s="301" t="s">
        <v>26</v>
      </c>
      <c r="C46" s="301"/>
      <c r="D46" s="301"/>
      <c r="E46" s="301"/>
      <c r="F46" s="301"/>
      <c r="G46" s="301"/>
      <c r="H46" s="301"/>
      <c r="I46" s="301"/>
      <c r="J46" s="301"/>
      <c r="K46" s="301"/>
    </row>
    <row r="47" spans="1:11" x14ac:dyDescent="0.25">
      <c r="A47" s="38">
        <f t="shared" si="0"/>
        <v>26</v>
      </c>
      <c r="B47" s="301" t="s">
        <v>26</v>
      </c>
      <c r="C47" s="301"/>
      <c r="D47" s="301"/>
      <c r="E47" s="301"/>
      <c r="F47" s="301"/>
      <c r="G47" s="301"/>
      <c r="H47" s="301"/>
      <c r="I47" s="301"/>
      <c r="J47" s="301"/>
      <c r="K47" s="301"/>
    </row>
    <row r="48" spans="1:11" x14ac:dyDescent="0.25">
      <c r="A48" s="38">
        <f t="shared" si="0"/>
        <v>27</v>
      </c>
      <c r="B48" s="301" t="s">
        <v>26</v>
      </c>
      <c r="C48" s="301"/>
      <c r="D48" s="301"/>
      <c r="E48" s="301"/>
      <c r="F48" s="301"/>
      <c r="G48" s="301"/>
      <c r="H48" s="301"/>
      <c r="I48" s="301"/>
      <c r="J48" s="301"/>
      <c r="K48" s="301"/>
    </row>
    <row r="49" spans="1:11" x14ac:dyDescent="0.25">
      <c r="A49" s="38">
        <f t="shared" si="0"/>
        <v>28</v>
      </c>
      <c r="B49" s="301" t="s">
        <v>26</v>
      </c>
      <c r="C49" s="301"/>
      <c r="D49" s="301"/>
      <c r="E49" s="301"/>
      <c r="F49" s="301"/>
      <c r="G49" s="301"/>
      <c r="H49" s="301"/>
      <c r="I49" s="301"/>
      <c r="J49" s="301"/>
      <c r="K49" s="301"/>
    </row>
    <row r="50" spans="1:11" x14ac:dyDescent="0.25">
      <c r="A50" s="38">
        <f t="shared" si="0"/>
        <v>29</v>
      </c>
      <c r="B50" s="301" t="s">
        <v>26</v>
      </c>
      <c r="C50" s="301"/>
      <c r="D50" s="301"/>
      <c r="E50" s="301"/>
      <c r="F50" s="301"/>
      <c r="G50" s="301"/>
      <c r="H50" s="301"/>
      <c r="I50" s="301"/>
      <c r="J50" s="301"/>
      <c r="K50" s="301"/>
    </row>
    <row r="51" spans="1:11" x14ac:dyDescent="0.25">
      <c r="A51" s="38">
        <f t="shared" si="0"/>
        <v>30</v>
      </c>
      <c r="B51" s="301" t="s">
        <v>26</v>
      </c>
      <c r="C51" s="301"/>
      <c r="D51" s="301"/>
      <c r="E51" s="301"/>
      <c r="F51" s="301"/>
      <c r="G51" s="301"/>
      <c r="H51" s="301"/>
      <c r="I51" s="301"/>
      <c r="J51" s="301"/>
      <c r="K51" s="301"/>
    </row>
    <row r="52" spans="1:11" x14ac:dyDescent="0.25">
      <c r="A52" s="38">
        <f t="shared" si="0"/>
        <v>31</v>
      </c>
      <c r="B52" s="301" t="s">
        <v>26</v>
      </c>
      <c r="C52" s="301"/>
      <c r="D52" s="301"/>
      <c r="E52" s="301"/>
      <c r="F52" s="301"/>
      <c r="G52" s="301"/>
      <c r="H52" s="301"/>
      <c r="I52" s="301"/>
      <c r="J52" s="301"/>
      <c r="K52" s="301"/>
    </row>
    <row r="53" spans="1:11" x14ac:dyDescent="0.25">
      <c r="A53" s="38">
        <f t="shared" si="0"/>
        <v>32</v>
      </c>
      <c r="B53" s="301" t="s">
        <v>26</v>
      </c>
      <c r="C53" s="301"/>
      <c r="D53" s="301"/>
      <c r="E53" s="301"/>
      <c r="F53" s="301"/>
      <c r="G53" s="301"/>
      <c r="H53" s="301"/>
      <c r="I53" s="301"/>
      <c r="J53" s="301"/>
      <c r="K53" s="301"/>
    </row>
    <row r="54" spans="1:11" x14ac:dyDescent="0.25">
      <c r="A54" s="38">
        <f t="shared" si="0"/>
        <v>33</v>
      </c>
      <c r="B54" s="301" t="s">
        <v>26</v>
      </c>
      <c r="C54" s="301"/>
      <c r="D54" s="301"/>
      <c r="E54" s="301"/>
      <c r="F54" s="301"/>
      <c r="G54" s="301"/>
      <c r="H54" s="301"/>
      <c r="I54" s="301"/>
      <c r="J54" s="301"/>
      <c r="K54" s="301"/>
    </row>
    <row r="55" spans="1:11" x14ac:dyDescent="0.25">
      <c r="A55" s="38">
        <f t="shared" si="0"/>
        <v>34</v>
      </c>
      <c r="B55" s="301" t="s">
        <v>26</v>
      </c>
      <c r="C55" s="301"/>
      <c r="D55" s="301"/>
      <c r="E55" s="301"/>
      <c r="F55" s="301"/>
      <c r="G55" s="301"/>
      <c r="H55" s="301"/>
      <c r="I55" s="301"/>
      <c r="J55" s="301"/>
      <c r="K55" s="301"/>
    </row>
    <row r="56" spans="1:11" x14ac:dyDescent="0.25">
      <c r="A56" s="38">
        <f t="shared" si="0"/>
        <v>35</v>
      </c>
      <c r="B56" s="301" t="s">
        <v>26</v>
      </c>
      <c r="C56" s="301"/>
      <c r="D56" s="301"/>
      <c r="E56" s="301"/>
      <c r="F56" s="301"/>
      <c r="G56" s="301"/>
      <c r="H56" s="301"/>
      <c r="I56" s="301"/>
      <c r="J56" s="301"/>
      <c r="K56" s="301"/>
    </row>
  </sheetData>
  <mergeCells count="44">
    <mergeCell ref="A9:B9"/>
    <mergeCell ref="A3:B3"/>
    <mergeCell ref="B46:K46"/>
    <mergeCell ref="B47:K47"/>
    <mergeCell ref="B48:K48"/>
    <mergeCell ref="B34:K34"/>
    <mergeCell ref="B35:K35"/>
    <mergeCell ref="B36:K36"/>
    <mergeCell ref="B37:K37"/>
    <mergeCell ref="B38:K38"/>
    <mergeCell ref="B27:K27"/>
    <mergeCell ref="B28:K28"/>
    <mergeCell ref="B29:K29"/>
    <mergeCell ref="B22:K22"/>
    <mergeCell ref="B23:K23"/>
    <mergeCell ref="B24:K24"/>
    <mergeCell ref="B25:K25"/>
    <mergeCell ref="B26:K26"/>
    <mergeCell ref="B52:K52"/>
    <mergeCell ref="B53:K53"/>
    <mergeCell ref="B42:K42"/>
    <mergeCell ref="B43:K43"/>
    <mergeCell ref="B44:K44"/>
    <mergeCell ref="B45:K45"/>
    <mergeCell ref="B40:K40"/>
    <mergeCell ref="B41:K41"/>
    <mergeCell ref="B30:K30"/>
    <mergeCell ref="B31:K31"/>
    <mergeCell ref="B32:K32"/>
    <mergeCell ref="B33:K33"/>
    <mergeCell ref="B39:K39"/>
    <mergeCell ref="B56:K56"/>
    <mergeCell ref="B49:K49"/>
    <mergeCell ref="B50:K50"/>
    <mergeCell ref="B51:K51"/>
    <mergeCell ref="B54:K54"/>
    <mergeCell ref="B55:K55"/>
    <mergeCell ref="A14:C14"/>
    <mergeCell ref="A15:C15"/>
    <mergeCell ref="A16:C16"/>
    <mergeCell ref="A10:C10"/>
    <mergeCell ref="A11:C11"/>
    <mergeCell ref="A12:C12"/>
    <mergeCell ref="A13:C13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F5928-6330-4AA3-B5E2-6205443CA9DE}">
  <sheetPr>
    <tabColor theme="7" tint="0.39997558519241921"/>
  </sheetPr>
  <dimension ref="A1:AG75"/>
  <sheetViews>
    <sheetView showGridLines="0" zoomScaleNormal="100" workbookViewId="0">
      <selection activeCell="C63" sqref="C63"/>
    </sheetView>
  </sheetViews>
  <sheetFormatPr defaultColWidth="9.28515625" defaultRowHeight="13.5" x14ac:dyDescent="0.25"/>
  <cols>
    <col min="1" max="1" width="2.7109375" style="11" customWidth="1"/>
    <col min="2" max="2" width="20.28515625" style="11" customWidth="1"/>
    <col min="3" max="3" width="37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 t="s">
        <v>181</v>
      </c>
      <c r="I1" s="400" t="s">
        <v>49</v>
      </c>
      <c r="J1" s="400"/>
      <c r="K1" s="400"/>
      <c r="L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  <c r="H2" s="93" t="s">
        <v>182</v>
      </c>
      <c r="I2" s="401"/>
      <c r="J2" s="401"/>
      <c r="K2" s="401"/>
      <c r="L2" s="401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E5" s="53"/>
      <c r="F5" s="53"/>
      <c r="H5" s="53"/>
      <c r="I5" s="53"/>
      <c r="K5" s="53"/>
      <c r="L5" s="53"/>
      <c r="N5" s="53"/>
      <c r="O5" s="53"/>
      <c r="Q5" s="53"/>
      <c r="R5" s="53"/>
      <c r="T5" s="53"/>
      <c r="U5" s="53"/>
      <c r="W5" s="53"/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E6" s="53"/>
      <c r="F6" s="53"/>
      <c r="H6" s="53"/>
      <c r="I6" s="53"/>
      <c r="K6" s="53"/>
      <c r="L6" s="53"/>
      <c r="N6" s="53"/>
      <c r="O6" s="53"/>
      <c r="Q6" s="53"/>
      <c r="R6" s="53"/>
      <c r="T6" s="53"/>
      <c r="U6" s="53"/>
      <c r="W6" s="53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235</v>
      </c>
      <c r="E7" s="53"/>
      <c r="F7" s="53"/>
      <c r="H7" s="53"/>
      <c r="I7" s="53"/>
      <c r="K7" s="53"/>
      <c r="L7" s="53"/>
      <c r="N7" s="53"/>
      <c r="O7" s="53"/>
      <c r="Q7" s="53"/>
      <c r="R7" s="53"/>
      <c r="T7" s="53"/>
      <c r="U7" s="53"/>
      <c r="W7" s="53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C9" s="194" t="s">
        <v>236</v>
      </c>
      <c r="E9" s="198"/>
      <c r="F9" s="53"/>
      <c r="H9" s="198"/>
      <c r="I9" s="53"/>
      <c r="K9" s="198"/>
      <c r="L9" s="53"/>
      <c r="N9" s="198"/>
      <c r="O9" s="53"/>
      <c r="Q9" s="198"/>
      <c r="R9" s="53"/>
      <c r="T9" s="198"/>
      <c r="U9" s="53"/>
      <c r="W9" s="198"/>
      <c r="X9" s="53"/>
      <c r="Z9" s="198"/>
      <c r="AA9" s="53"/>
      <c r="AC9" s="198"/>
      <c r="AD9" s="53"/>
      <c r="AF9" s="198"/>
      <c r="AG9" s="53"/>
    </row>
    <row r="10" spans="1:33" ht="13.15" customHeight="1" x14ac:dyDescent="0.25">
      <c r="C10" s="194" t="s">
        <v>187</v>
      </c>
      <c r="E10" s="198"/>
      <c r="F10" s="53"/>
      <c r="H10" s="198"/>
      <c r="I10" s="53"/>
      <c r="K10" s="198"/>
      <c r="L10" s="53"/>
      <c r="N10" s="198"/>
      <c r="O10" s="53"/>
      <c r="Q10" s="198"/>
      <c r="R10" s="53"/>
      <c r="T10" s="198"/>
      <c r="U10" s="53"/>
      <c r="W10" s="198"/>
      <c r="X10" s="53"/>
      <c r="Z10" s="198"/>
      <c r="AA10" s="53"/>
      <c r="AC10" s="198"/>
      <c r="AD10" s="53"/>
      <c r="AF10" s="198"/>
      <c r="AG10" s="53"/>
    </row>
    <row r="11" spans="1:33" ht="13.15" customHeight="1" x14ac:dyDescent="0.25">
      <c r="C11" s="194" t="s">
        <v>237</v>
      </c>
      <c r="E11" s="139"/>
      <c r="F11" s="53"/>
      <c r="H11" s="139"/>
      <c r="I11" s="53"/>
      <c r="K11" s="139"/>
      <c r="L11" s="53"/>
      <c r="N11" s="139"/>
      <c r="O11" s="53"/>
      <c r="Q11" s="139"/>
      <c r="R11" s="53"/>
      <c r="T11" s="139"/>
      <c r="U11" s="53"/>
      <c r="W11" s="139"/>
      <c r="X11" s="53"/>
      <c r="Z11" s="139"/>
      <c r="AA11" s="53"/>
      <c r="AC11" s="139"/>
      <c r="AD11" s="53"/>
      <c r="AF11" s="139"/>
      <c r="AG11" s="53"/>
    </row>
    <row r="12" spans="1:33" ht="13.15" customHeight="1" x14ac:dyDescent="0.25">
      <c r="C12" s="194" t="s">
        <v>238</v>
      </c>
      <c r="E12" s="69"/>
      <c r="F12" s="53"/>
      <c r="H12" s="69"/>
      <c r="I12" s="53"/>
      <c r="K12" s="69"/>
      <c r="L12" s="53"/>
      <c r="N12" s="69"/>
      <c r="O12" s="53"/>
      <c r="Q12" s="69"/>
      <c r="R12" s="53"/>
      <c r="T12" s="69"/>
      <c r="U12" s="53"/>
      <c r="W12" s="69"/>
      <c r="X12" s="53"/>
      <c r="Z12" s="69"/>
      <c r="AA12" s="53"/>
      <c r="AC12" s="69"/>
      <c r="AD12" s="53"/>
      <c r="AF12" s="69"/>
      <c r="AG12" s="53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G14" s="53"/>
      <c r="H14" s="53"/>
      <c r="I14" s="53"/>
      <c r="J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239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02"/>
      <c r="F19" s="210">
        <f t="shared" ref="F19:F27" si="0">IFERROR(E19/E$27,0)</f>
        <v>0</v>
      </c>
      <c r="H19" s="202"/>
      <c r="I19" s="210">
        <f t="shared" ref="I19:I27" si="1">IFERROR(H19/H$27,0)</f>
        <v>0</v>
      </c>
      <c r="K19" s="202"/>
      <c r="L19" s="210">
        <f t="shared" ref="L19:L27" si="2">IFERROR(K19/K$27,0)</f>
        <v>0</v>
      </c>
      <c r="N19" s="202"/>
      <c r="O19" s="210">
        <f t="shared" ref="O19:O27" si="3">IFERROR(N19/N$27,0)</f>
        <v>0</v>
      </c>
      <c r="Q19" s="202"/>
      <c r="R19" s="210">
        <f t="shared" ref="R19:R27" si="4">IFERROR(Q19/Q$27,0)</f>
        <v>0</v>
      </c>
      <c r="T19" s="202"/>
      <c r="U19" s="210">
        <f t="shared" ref="U19:U27" si="5">IFERROR(T19/T$27,0)</f>
        <v>0</v>
      </c>
      <c r="W19" s="202"/>
      <c r="X19" s="210">
        <f t="shared" ref="X19:X27" si="6">IFERROR(W19/W$27,0)</f>
        <v>0</v>
      </c>
      <c r="Z19" s="202"/>
      <c r="AA19" s="210">
        <f t="shared" ref="AA19:AA27" si="7">IFERROR(Z19/Z$27,0)</f>
        <v>0</v>
      </c>
      <c r="AC19" s="202"/>
      <c r="AD19" s="210">
        <f t="shared" ref="AD19:AD27" si="8">IFERROR(AC19/AC$27,0)</f>
        <v>0</v>
      </c>
      <c r="AF19" s="202"/>
      <c r="AG19" s="210">
        <f t="shared" ref="AG19:AG27" si="9">IFERROR(AF19/AF$27,0)</f>
        <v>0</v>
      </c>
    </row>
    <row r="20" spans="2:33" ht="13.15" customHeight="1" x14ac:dyDescent="0.25">
      <c r="B20" s="11" t="s">
        <v>195</v>
      </c>
      <c r="E20" s="202"/>
      <c r="F20" s="210">
        <f t="shared" si="0"/>
        <v>0</v>
      </c>
      <c r="H20" s="202"/>
      <c r="I20" s="210">
        <f t="shared" si="1"/>
        <v>0</v>
      </c>
      <c r="K20" s="202"/>
      <c r="L20" s="210">
        <f t="shared" si="2"/>
        <v>0</v>
      </c>
      <c r="N20" s="202"/>
      <c r="O20" s="210">
        <f t="shared" si="3"/>
        <v>0</v>
      </c>
      <c r="Q20" s="202"/>
      <c r="R20" s="210">
        <f t="shared" si="4"/>
        <v>0</v>
      </c>
      <c r="T20" s="202"/>
      <c r="U20" s="210">
        <f t="shared" si="5"/>
        <v>0</v>
      </c>
      <c r="W20" s="202"/>
      <c r="X20" s="210">
        <f t="shared" si="6"/>
        <v>0</v>
      </c>
      <c r="Z20" s="202"/>
      <c r="AA20" s="210">
        <f t="shared" si="7"/>
        <v>0</v>
      </c>
      <c r="AC20" s="202"/>
      <c r="AD20" s="210">
        <f t="shared" si="8"/>
        <v>0</v>
      </c>
      <c r="AF20" s="202"/>
      <c r="AG20" s="210">
        <f t="shared" si="9"/>
        <v>0</v>
      </c>
    </row>
    <row r="21" spans="2:33" ht="13.15" customHeight="1" x14ac:dyDescent="0.25">
      <c r="B21" s="11" t="s">
        <v>76</v>
      </c>
      <c r="E21" s="202"/>
      <c r="F21" s="210">
        <f t="shared" si="0"/>
        <v>0</v>
      </c>
      <c r="H21" s="202"/>
      <c r="I21" s="210">
        <f t="shared" si="1"/>
        <v>0</v>
      </c>
      <c r="K21" s="202"/>
      <c r="L21" s="210">
        <f t="shared" si="2"/>
        <v>0</v>
      </c>
      <c r="N21" s="202"/>
      <c r="O21" s="210">
        <f t="shared" si="3"/>
        <v>0</v>
      </c>
      <c r="Q21" s="202"/>
      <c r="R21" s="210">
        <f t="shared" si="4"/>
        <v>0</v>
      </c>
      <c r="T21" s="202"/>
      <c r="U21" s="210">
        <f t="shared" si="5"/>
        <v>0</v>
      </c>
      <c r="W21" s="202"/>
      <c r="X21" s="210">
        <f t="shared" si="6"/>
        <v>0</v>
      </c>
      <c r="Z21" s="202"/>
      <c r="AA21" s="210">
        <f t="shared" si="7"/>
        <v>0</v>
      </c>
      <c r="AC21" s="202"/>
      <c r="AD21" s="210">
        <f t="shared" si="8"/>
        <v>0</v>
      </c>
      <c r="AF21" s="202"/>
      <c r="AG21" s="210">
        <f t="shared" si="9"/>
        <v>0</v>
      </c>
    </row>
    <row r="22" spans="2:33" ht="13.15" customHeight="1" x14ac:dyDescent="0.25">
      <c r="B22" s="261" t="s">
        <v>196</v>
      </c>
      <c r="E22" s="202"/>
      <c r="F22" s="210">
        <f t="shared" si="0"/>
        <v>0</v>
      </c>
      <c r="H22" s="202"/>
      <c r="I22" s="210">
        <f t="shared" si="1"/>
        <v>0</v>
      </c>
      <c r="K22" s="202"/>
      <c r="L22" s="210">
        <f t="shared" si="2"/>
        <v>0</v>
      </c>
      <c r="N22" s="202"/>
      <c r="O22" s="210">
        <f t="shared" si="3"/>
        <v>0</v>
      </c>
      <c r="Q22" s="202"/>
      <c r="R22" s="210">
        <f t="shared" si="4"/>
        <v>0</v>
      </c>
      <c r="T22" s="202"/>
      <c r="U22" s="210">
        <f t="shared" si="5"/>
        <v>0</v>
      </c>
      <c r="W22" s="202"/>
      <c r="X22" s="210">
        <f t="shared" si="6"/>
        <v>0</v>
      </c>
      <c r="Z22" s="202"/>
      <c r="AA22" s="210">
        <f t="shared" si="7"/>
        <v>0</v>
      </c>
      <c r="AC22" s="202"/>
      <c r="AD22" s="210">
        <f t="shared" si="8"/>
        <v>0</v>
      </c>
      <c r="AF22" s="202"/>
      <c r="AG22" s="210">
        <f t="shared" si="9"/>
        <v>0</v>
      </c>
    </row>
    <row r="23" spans="2:33" ht="13.15" customHeight="1" x14ac:dyDescent="0.25">
      <c r="B23" s="11" t="s">
        <v>81</v>
      </c>
      <c r="E23" s="202"/>
      <c r="F23" s="210">
        <f t="shared" si="0"/>
        <v>0</v>
      </c>
      <c r="H23" s="202"/>
      <c r="I23" s="210">
        <f t="shared" si="1"/>
        <v>0</v>
      </c>
      <c r="K23" s="202"/>
      <c r="L23" s="210">
        <f t="shared" si="2"/>
        <v>0</v>
      </c>
      <c r="N23" s="202"/>
      <c r="O23" s="210">
        <f t="shared" si="3"/>
        <v>0</v>
      </c>
      <c r="Q23" s="202"/>
      <c r="R23" s="210">
        <f t="shared" si="4"/>
        <v>0</v>
      </c>
      <c r="T23" s="202"/>
      <c r="U23" s="210">
        <f t="shared" si="5"/>
        <v>0</v>
      </c>
      <c r="W23" s="202"/>
      <c r="X23" s="210">
        <f t="shared" si="6"/>
        <v>0</v>
      </c>
      <c r="Z23" s="202"/>
      <c r="AA23" s="210">
        <f t="shared" si="7"/>
        <v>0</v>
      </c>
      <c r="AC23" s="202"/>
      <c r="AD23" s="210">
        <f t="shared" si="8"/>
        <v>0</v>
      </c>
      <c r="AF23" s="202"/>
      <c r="AG23" s="210">
        <f t="shared" si="9"/>
        <v>0</v>
      </c>
    </row>
    <row r="24" spans="2:33" ht="13.15" customHeight="1" x14ac:dyDescent="0.25">
      <c r="B24" s="11" t="s">
        <v>197</v>
      </c>
      <c r="E24" s="202"/>
      <c r="F24" s="210">
        <f t="shared" si="0"/>
        <v>0</v>
      </c>
      <c r="H24" s="202"/>
      <c r="I24" s="210">
        <f t="shared" si="1"/>
        <v>0</v>
      </c>
      <c r="K24" s="202"/>
      <c r="L24" s="210">
        <f t="shared" si="2"/>
        <v>0</v>
      </c>
      <c r="N24" s="202"/>
      <c r="O24" s="210">
        <f t="shared" si="3"/>
        <v>0</v>
      </c>
      <c r="Q24" s="202"/>
      <c r="R24" s="210">
        <f t="shared" si="4"/>
        <v>0</v>
      </c>
      <c r="T24" s="202"/>
      <c r="U24" s="210">
        <f t="shared" si="5"/>
        <v>0</v>
      </c>
      <c r="W24" s="202"/>
      <c r="X24" s="210">
        <f t="shared" si="6"/>
        <v>0</v>
      </c>
      <c r="Z24" s="202"/>
      <c r="AA24" s="210">
        <f t="shared" si="7"/>
        <v>0</v>
      </c>
      <c r="AC24" s="202"/>
      <c r="AD24" s="210">
        <f t="shared" si="8"/>
        <v>0</v>
      </c>
      <c r="AF24" s="202"/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02"/>
      <c r="F25" s="210">
        <f t="shared" si="0"/>
        <v>0</v>
      </c>
      <c r="H25" s="202"/>
      <c r="I25" s="210">
        <f t="shared" si="1"/>
        <v>0</v>
      </c>
      <c r="K25" s="202"/>
      <c r="L25" s="210">
        <f t="shared" si="2"/>
        <v>0</v>
      </c>
      <c r="N25" s="202"/>
      <c r="O25" s="210">
        <f t="shared" si="3"/>
        <v>0</v>
      </c>
      <c r="Q25" s="202"/>
      <c r="R25" s="210">
        <f t="shared" si="4"/>
        <v>0</v>
      </c>
      <c r="T25" s="202"/>
      <c r="U25" s="210">
        <f t="shared" si="5"/>
        <v>0</v>
      </c>
      <c r="W25" s="202"/>
      <c r="X25" s="210">
        <f t="shared" si="6"/>
        <v>0</v>
      </c>
      <c r="Z25" s="202"/>
      <c r="AA25" s="210">
        <f t="shared" si="7"/>
        <v>0</v>
      </c>
      <c r="AC25" s="202"/>
      <c r="AD25" s="210">
        <f t="shared" si="8"/>
        <v>0</v>
      </c>
      <c r="AF25" s="202"/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04"/>
      <c r="F26" s="211">
        <f t="shared" si="0"/>
        <v>0</v>
      </c>
      <c r="H26" s="204"/>
      <c r="I26" s="211">
        <f t="shared" si="1"/>
        <v>0</v>
      </c>
      <c r="K26" s="204"/>
      <c r="L26" s="211">
        <f t="shared" si="2"/>
        <v>0</v>
      </c>
      <c r="N26" s="204"/>
      <c r="O26" s="211">
        <f t="shared" si="3"/>
        <v>0</v>
      </c>
      <c r="Q26" s="204"/>
      <c r="R26" s="211">
        <f t="shared" si="4"/>
        <v>0</v>
      </c>
      <c r="T26" s="204"/>
      <c r="U26" s="211">
        <f t="shared" si="5"/>
        <v>0</v>
      </c>
      <c r="W26" s="204"/>
      <c r="X26" s="211">
        <f t="shared" si="6"/>
        <v>0</v>
      </c>
      <c r="Z26" s="204"/>
      <c r="AA26" s="211">
        <f t="shared" si="7"/>
        <v>0</v>
      </c>
      <c r="AC26" s="204"/>
      <c r="AD26" s="211">
        <f t="shared" si="8"/>
        <v>0</v>
      </c>
      <c r="AF26" s="204"/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02"/>
      <c r="F30" s="210">
        <f t="shared" ref="F30:F33" si="10">IFERROR(E30/E$27,0)</f>
        <v>0</v>
      </c>
      <c r="H30" s="202"/>
      <c r="I30" s="210">
        <f t="shared" ref="I30:I33" si="11">IFERROR(H30/H$27,0)</f>
        <v>0</v>
      </c>
      <c r="K30" s="202"/>
      <c r="L30" s="210">
        <f t="shared" ref="L30:L33" si="12">IFERROR(K30/K$27,0)</f>
        <v>0</v>
      </c>
      <c r="N30" s="202"/>
      <c r="O30" s="210">
        <f t="shared" ref="O30:O33" si="13">IFERROR(N30/N$27,0)</f>
        <v>0</v>
      </c>
      <c r="Q30" s="202"/>
      <c r="R30" s="210">
        <f t="shared" ref="R30:R33" si="14">IFERROR(Q30/Q$27,0)</f>
        <v>0</v>
      </c>
      <c r="T30" s="202"/>
      <c r="U30" s="210">
        <f t="shared" ref="U30:U33" si="15">IFERROR(T30/T$27,0)</f>
        <v>0</v>
      </c>
      <c r="W30" s="202"/>
      <c r="X30" s="210">
        <f t="shared" ref="X30:X33" si="16">IFERROR(W30/W$27,0)</f>
        <v>0</v>
      </c>
      <c r="Z30" s="202"/>
      <c r="AA30" s="210">
        <f t="shared" ref="AA30:AA33" si="17">IFERROR(Z30/Z$27,0)</f>
        <v>0</v>
      </c>
      <c r="AC30" s="202"/>
      <c r="AD30" s="210">
        <f t="shared" ref="AD30:AD33" si="18">IFERROR(AC30/AC$27,0)</f>
        <v>0</v>
      </c>
      <c r="AF30" s="202"/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02"/>
      <c r="F31" s="210">
        <f t="shared" si="10"/>
        <v>0</v>
      </c>
      <c r="H31" s="202"/>
      <c r="I31" s="210">
        <f t="shared" si="11"/>
        <v>0</v>
      </c>
      <c r="K31" s="202"/>
      <c r="L31" s="210">
        <f t="shared" si="12"/>
        <v>0</v>
      </c>
      <c r="N31" s="202"/>
      <c r="O31" s="210">
        <f t="shared" si="13"/>
        <v>0</v>
      </c>
      <c r="Q31" s="202"/>
      <c r="R31" s="210">
        <f t="shared" si="14"/>
        <v>0</v>
      </c>
      <c r="T31" s="202"/>
      <c r="U31" s="210">
        <f t="shared" si="15"/>
        <v>0</v>
      </c>
      <c r="W31" s="202"/>
      <c r="X31" s="210">
        <f t="shared" si="16"/>
        <v>0</v>
      </c>
      <c r="Z31" s="202"/>
      <c r="AA31" s="210">
        <f t="shared" si="17"/>
        <v>0</v>
      </c>
      <c r="AC31" s="202"/>
      <c r="AD31" s="210">
        <f t="shared" si="18"/>
        <v>0</v>
      </c>
      <c r="AF31" s="202"/>
      <c r="AG31" s="210">
        <f t="shared" si="19"/>
        <v>0</v>
      </c>
    </row>
    <row r="32" spans="2:33" ht="13.15" customHeight="1" x14ac:dyDescent="0.25">
      <c r="B32" s="11" t="s">
        <v>203</v>
      </c>
      <c r="E32" s="204"/>
      <c r="F32" s="211">
        <f t="shared" si="10"/>
        <v>0</v>
      </c>
      <c r="H32" s="204"/>
      <c r="I32" s="211">
        <f t="shared" si="11"/>
        <v>0</v>
      </c>
      <c r="K32" s="204"/>
      <c r="L32" s="211">
        <f t="shared" si="12"/>
        <v>0</v>
      </c>
      <c r="N32" s="204"/>
      <c r="O32" s="211">
        <f t="shared" si="13"/>
        <v>0</v>
      </c>
      <c r="Q32" s="204"/>
      <c r="R32" s="211">
        <f t="shared" si="14"/>
        <v>0</v>
      </c>
      <c r="T32" s="204"/>
      <c r="U32" s="211">
        <f t="shared" si="15"/>
        <v>0</v>
      </c>
      <c r="W32" s="204"/>
      <c r="X32" s="211">
        <f t="shared" si="16"/>
        <v>0</v>
      </c>
      <c r="Z32" s="204"/>
      <c r="AA32" s="211">
        <f t="shared" si="17"/>
        <v>0</v>
      </c>
      <c r="AC32" s="204"/>
      <c r="AD32" s="211">
        <f t="shared" si="18"/>
        <v>0</v>
      </c>
      <c r="AF32" s="204"/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02"/>
      <c r="F36" s="210">
        <f t="shared" ref="F36:F39" si="20">IFERROR(E36/E$27,0)</f>
        <v>0</v>
      </c>
      <c r="H36" s="202"/>
      <c r="I36" s="210">
        <f t="shared" ref="I36:I39" si="21">IFERROR(H36/H$27,0)</f>
        <v>0</v>
      </c>
      <c r="K36" s="202"/>
      <c r="L36" s="210">
        <f t="shared" ref="L36:L39" si="22">IFERROR(K36/K$27,0)</f>
        <v>0</v>
      </c>
      <c r="N36" s="202"/>
      <c r="O36" s="210">
        <f t="shared" ref="O36:O39" si="23">IFERROR(N36/N$27,0)</f>
        <v>0</v>
      </c>
      <c r="Q36" s="202"/>
      <c r="R36" s="210">
        <f t="shared" ref="R36:R39" si="24">IFERROR(Q36/Q$27,0)</f>
        <v>0</v>
      </c>
      <c r="T36" s="202"/>
      <c r="U36" s="210">
        <f t="shared" ref="U36:U39" si="25">IFERROR(T36/T$27,0)</f>
        <v>0</v>
      </c>
      <c r="W36" s="202"/>
      <c r="X36" s="210">
        <f t="shared" ref="X36:X39" si="26">IFERROR(W36/W$27,0)</f>
        <v>0</v>
      </c>
      <c r="Z36" s="202"/>
      <c r="AA36" s="210">
        <f t="shared" ref="AA36:AA39" si="27">IFERROR(Z36/Z$27,0)</f>
        <v>0</v>
      </c>
      <c r="AC36" s="202"/>
      <c r="AD36" s="210">
        <f t="shared" ref="AD36:AD39" si="28">IFERROR(AC36/AC$27,0)</f>
        <v>0</v>
      </c>
      <c r="AF36" s="202"/>
      <c r="AG36" s="210">
        <f t="shared" ref="AG36:AG39" si="29">IFERROR(AF36/AF$27,0)</f>
        <v>0</v>
      </c>
    </row>
    <row r="37" spans="2:33" ht="13.15" customHeight="1" x14ac:dyDescent="0.25">
      <c r="B37" s="11" t="s">
        <v>207</v>
      </c>
      <c r="E37" s="202"/>
      <c r="F37" s="210">
        <f t="shared" si="20"/>
        <v>0</v>
      </c>
      <c r="H37" s="202"/>
      <c r="I37" s="210">
        <f t="shared" si="21"/>
        <v>0</v>
      </c>
      <c r="K37" s="202"/>
      <c r="L37" s="210">
        <f t="shared" si="22"/>
        <v>0</v>
      </c>
      <c r="N37" s="202"/>
      <c r="O37" s="210">
        <f t="shared" si="23"/>
        <v>0</v>
      </c>
      <c r="Q37" s="202"/>
      <c r="R37" s="210">
        <f t="shared" si="24"/>
        <v>0</v>
      </c>
      <c r="T37" s="202"/>
      <c r="U37" s="210">
        <f t="shared" si="25"/>
        <v>0</v>
      </c>
      <c r="W37" s="202"/>
      <c r="X37" s="210">
        <f t="shared" si="26"/>
        <v>0</v>
      </c>
      <c r="Z37" s="202"/>
      <c r="AA37" s="210">
        <f t="shared" si="27"/>
        <v>0</v>
      </c>
      <c r="AC37" s="202"/>
      <c r="AD37" s="210">
        <f t="shared" si="28"/>
        <v>0</v>
      </c>
      <c r="AF37" s="202"/>
      <c r="AG37" s="210">
        <f t="shared" si="29"/>
        <v>0</v>
      </c>
    </row>
    <row r="38" spans="2:33" ht="13.15" customHeight="1" x14ac:dyDescent="0.25">
      <c r="B38" s="11" t="s">
        <v>208</v>
      </c>
      <c r="E38" s="204"/>
      <c r="F38" s="211">
        <f t="shared" si="20"/>
        <v>0</v>
      </c>
      <c r="H38" s="204"/>
      <c r="I38" s="211">
        <f t="shared" si="21"/>
        <v>0</v>
      </c>
      <c r="K38" s="204"/>
      <c r="L38" s="211">
        <f t="shared" si="22"/>
        <v>0</v>
      </c>
      <c r="N38" s="204"/>
      <c r="O38" s="211">
        <f t="shared" si="23"/>
        <v>0</v>
      </c>
      <c r="Q38" s="204"/>
      <c r="R38" s="211">
        <f t="shared" si="24"/>
        <v>0</v>
      </c>
      <c r="T38" s="204"/>
      <c r="U38" s="211">
        <f t="shared" si="25"/>
        <v>0</v>
      </c>
      <c r="W38" s="204"/>
      <c r="X38" s="211">
        <f t="shared" si="26"/>
        <v>0</v>
      </c>
      <c r="Z38" s="204"/>
      <c r="AA38" s="211">
        <f t="shared" si="27"/>
        <v>0</v>
      </c>
      <c r="AC38" s="204"/>
      <c r="AD38" s="211">
        <f t="shared" si="28"/>
        <v>0</v>
      </c>
      <c r="AF38" s="204"/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si="21"/>
        <v>0</v>
      </c>
      <c r="K39" s="212">
        <f>SUM(K36:K38)</f>
        <v>0</v>
      </c>
      <c r="L39" s="213">
        <f t="shared" si="22"/>
        <v>0</v>
      </c>
      <c r="N39" s="212">
        <f>SUM(N36:N38)</f>
        <v>0</v>
      </c>
      <c r="O39" s="213">
        <f t="shared" si="23"/>
        <v>0</v>
      </c>
      <c r="Q39" s="212">
        <f>SUM(Q36:Q38)</f>
        <v>0</v>
      </c>
      <c r="R39" s="213">
        <f t="shared" si="24"/>
        <v>0</v>
      </c>
      <c r="T39" s="212">
        <f>SUM(T36:T38)</f>
        <v>0</v>
      </c>
      <c r="U39" s="213">
        <f t="shared" si="25"/>
        <v>0</v>
      </c>
      <c r="W39" s="212">
        <f>SUM(W36:W38)</f>
        <v>0</v>
      </c>
      <c r="X39" s="213">
        <f t="shared" si="26"/>
        <v>0</v>
      </c>
      <c r="Z39" s="212">
        <f>SUM(Z36:Z38)</f>
        <v>0</v>
      </c>
      <c r="AA39" s="213">
        <f t="shared" si="27"/>
        <v>0</v>
      </c>
      <c r="AC39" s="212">
        <f>SUM(AC36:AC38)</f>
        <v>0</v>
      </c>
      <c r="AD39" s="213">
        <f t="shared" si="28"/>
        <v>0</v>
      </c>
      <c r="AF39" s="212">
        <f>SUM(AF36:AF38)</f>
        <v>0</v>
      </c>
      <c r="AG39" s="213">
        <f t="shared" si="29"/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02"/>
      <c r="F42" s="210">
        <f t="shared" ref="F42:F54" si="30">IFERROR(E42/E$27,0)</f>
        <v>0</v>
      </c>
      <c r="H42" s="202"/>
      <c r="I42" s="210">
        <f t="shared" ref="I42:I54" si="31">IFERROR(H42/H$27,0)</f>
        <v>0</v>
      </c>
      <c r="K42" s="202"/>
      <c r="L42" s="210">
        <f t="shared" ref="L42:L54" si="32">IFERROR(K42/K$27,0)</f>
        <v>0</v>
      </c>
      <c r="N42" s="202"/>
      <c r="O42" s="210">
        <f t="shared" ref="O42:O54" si="33">IFERROR(N42/N$27,0)</f>
        <v>0</v>
      </c>
      <c r="Q42" s="202"/>
      <c r="R42" s="210">
        <f t="shared" ref="R42:R54" si="34">IFERROR(Q42/Q$27,0)</f>
        <v>0</v>
      </c>
      <c r="T42" s="202"/>
      <c r="U42" s="210">
        <f t="shared" ref="U42:U54" si="35">IFERROR(T42/T$27,0)</f>
        <v>0</v>
      </c>
      <c r="W42" s="202"/>
      <c r="X42" s="210">
        <f t="shared" ref="X42:X54" si="36">IFERROR(W42/W$27,0)</f>
        <v>0</v>
      </c>
      <c r="Z42" s="202"/>
      <c r="AA42" s="210">
        <f t="shared" ref="AA42:AA54" si="37">IFERROR(Z42/Z$27,0)</f>
        <v>0</v>
      </c>
      <c r="AC42" s="202"/>
      <c r="AD42" s="210">
        <f t="shared" ref="AD42:AD54" si="38">IFERROR(AC42/AC$27,0)</f>
        <v>0</v>
      </c>
      <c r="AF42" s="202"/>
      <c r="AG42" s="210">
        <f t="shared" ref="AG42:AG54" si="39">IFERROR(AF42/AF$27,0)</f>
        <v>0</v>
      </c>
    </row>
    <row r="43" spans="2:33" ht="13.15" customHeight="1" x14ac:dyDescent="0.25">
      <c r="B43" s="11" t="s">
        <v>212</v>
      </c>
      <c r="E43" s="202"/>
      <c r="F43" s="210">
        <f t="shared" si="30"/>
        <v>0</v>
      </c>
      <c r="H43" s="202"/>
      <c r="I43" s="210">
        <f t="shared" si="31"/>
        <v>0</v>
      </c>
      <c r="K43" s="202"/>
      <c r="L43" s="210">
        <f t="shared" si="32"/>
        <v>0</v>
      </c>
      <c r="N43" s="202"/>
      <c r="O43" s="210">
        <f t="shared" si="33"/>
        <v>0</v>
      </c>
      <c r="Q43" s="202"/>
      <c r="R43" s="210">
        <f t="shared" si="34"/>
        <v>0</v>
      </c>
      <c r="T43" s="202"/>
      <c r="U43" s="210">
        <f t="shared" si="35"/>
        <v>0</v>
      </c>
      <c r="W43" s="202"/>
      <c r="X43" s="210">
        <f t="shared" si="36"/>
        <v>0</v>
      </c>
      <c r="Z43" s="202"/>
      <c r="AA43" s="210">
        <f t="shared" si="37"/>
        <v>0</v>
      </c>
      <c r="AC43" s="202"/>
      <c r="AD43" s="210">
        <f t="shared" si="38"/>
        <v>0</v>
      </c>
      <c r="AF43" s="202"/>
      <c r="AG43" s="210">
        <f t="shared" si="39"/>
        <v>0</v>
      </c>
    </row>
    <row r="44" spans="2:33" ht="13.15" customHeight="1" x14ac:dyDescent="0.25">
      <c r="B44" s="11" t="s">
        <v>213</v>
      </c>
      <c r="E44" s="202"/>
      <c r="F44" s="210">
        <f t="shared" si="30"/>
        <v>0</v>
      </c>
      <c r="H44" s="202"/>
      <c r="I44" s="210">
        <f t="shared" si="31"/>
        <v>0</v>
      </c>
      <c r="K44" s="202"/>
      <c r="L44" s="210">
        <f t="shared" si="32"/>
        <v>0</v>
      </c>
      <c r="N44" s="202"/>
      <c r="O44" s="210">
        <f t="shared" si="33"/>
        <v>0</v>
      </c>
      <c r="Q44" s="202"/>
      <c r="R44" s="210">
        <f t="shared" si="34"/>
        <v>0</v>
      </c>
      <c r="T44" s="202"/>
      <c r="U44" s="210">
        <f t="shared" si="35"/>
        <v>0</v>
      </c>
      <c r="W44" s="202"/>
      <c r="X44" s="210">
        <f t="shared" si="36"/>
        <v>0</v>
      </c>
      <c r="Z44" s="202"/>
      <c r="AA44" s="210">
        <f t="shared" si="37"/>
        <v>0</v>
      </c>
      <c r="AC44" s="202"/>
      <c r="AD44" s="210">
        <f t="shared" si="38"/>
        <v>0</v>
      </c>
      <c r="AF44" s="202"/>
      <c r="AG44" s="210">
        <f t="shared" si="39"/>
        <v>0</v>
      </c>
    </row>
    <row r="45" spans="2:33" ht="13.15" customHeight="1" x14ac:dyDescent="0.25">
      <c r="B45" s="11" t="s">
        <v>214</v>
      </c>
      <c r="E45" s="202"/>
      <c r="F45" s="210">
        <f t="shared" si="30"/>
        <v>0</v>
      </c>
      <c r="H45" s="202"/>
      <c r="I45" s="210">
        <f t="shared" si="31"/>
        <v>0</v>
      </c>
      <c r="K45" s="202"/>
      <c r="L45" s="210">
        <f t="shared" si="32"/>
        <v>0</v>
      </c>
      <c r="N45" s="202"/>
      <c r="O45" s="210">
        <f t="shared" si="33"/>
        <v>0</v>
      </c>
      <c r="Q45" s="202"/>
      <c r="R45" s="210">
        <f t="shared" si="34"/>
        <v>0</v>
      </c>
      <c r="T45" s="202"/>
      <c r="U45" s="210">
        <f t="shared" si="35"/>
        <v>0</v>
      </c>
      <c r="W45" s="202"/>
      <c r="X45" s="210">
        <f t="shared" si="36"/>
        <v>0</v>
      </c>
      <c r="Z45" s="202"/>
      <c r="AA45" s="210">
        <f t="shared" si="37"/>
        <v>0</v>
      </c>
      <c r="AC45" s="202"/>
      <c r="AD45" s="210">
        <f t="shared" si="38"/>
        <v>0</v>
      </c>
      <c r="AF45" s="202"/>
      <c r="AG45" s="210">
        <f t="shared" si="39"/>
        <v>0</v>
      </c>
    </row>
    <row r="46" spans="2:33" ht="13.15" customHeight="1" x14ac:dyDescent="0.25">
      <c r="B46" s="11" t="s">
        <v>215</v>
      </c>
      <c r="E46" s="202"/>
      <c r="F46" s="210">
        <f t="shared" si="30"/>
        <v>0</v>
      </c>
      <c r="H46" s="202"/>
      <c r="I46" s="210">
        <f t="shared" si="31"/>
        <v>0</v>
      </c>
      <c r="K46" s="202"/>
      <c r="L46" s="210">
        <f t="shared" si="32"/>
        <v>0</v>
      </c>
      <c r="N46" s="202"/>
      <c r="O46" s="210">
        <f t="shared" si="33"/>
        <v>0</v>
      </c>
      <c r="Q46" s="202"/>
      <c r="R46" s="210">
        <f t="shared" si="34"/>
        <v>0</v>
      </c>
      <c r="T46" s="202"/>
      <c r="U46" s="210">
        <f t="shared" si="35"/>
        <v>0</v>
      </c>
      <c r="W46" s="202"/>
      <c r="X46" s="210">
        <f t="shared" si="36"/>
        <v>0</v>
      </c>
      <c r="Z46" s="202"/>
      <c r="AA46" s="210">
        <f t="shared" si="37"/>
        <v>0</v>
      </c>
      <c r="AC46" s="202"/>
      <c r="AD46" s="210">
        <f t="shared" si="38"/>
        <v>0</v>
      </c>
      <c r="AF46" s="202"/>
      <c r="AG46" s="210">
        <f t="shared" si="39"/>
        <v>0</v>
      </c>
    </row>
    <row r="47" spans="2:33" ht="13.15" customHeight="1" x14ac:dyDescent="0.25">
      <c r="B47" s="11" t="s">
        <v>216</v>
      </c>
      <c r="E47" s="202"/>
      <c r="F47" s="210">
        <f t="shared" si="30"/>
        <v>0</v>
      </c>
      <c r="H47" s="202"/>
      <c r="I47" s="210">
        <f t="shared" si="31"/>
        <v>0</v>
      </c>
      <c r="K47" s="202"/>
      <c r="L47" s="210">
        <f t="shared" si="32"/>
        <v>0</v>
      </c>
      <c r="N47" s="202"/>
      <c r="O47" s="210">
        <f t="shared" si="33"/>
        <v>0</v>
      </c>
      <c r="Q47" s="202"/>
      <c r="R47" s="210">
        <f t="shared" si="34"/>
        <v>0</v>
      </c>
      <c r="T47" s="202"/>
      <c r="U47" s="210">
        <f t="shared" si="35"/>
        <v>0</v>
      </c>
      <c r="W47" s="202"/>
      <c r="X47" s="210">
        <f t="shared" si="36"/>
        <v>0</v>
      </c>
      <c r="Z47" s="202"/>
      <c r="AA47" s="210">
        <f t="shared" si="37"/>
        <v>0</v>
      </c>
      <c r="AC47" s="202"/>
      <c r="AD47" s="210">
        <f t="shared" si="38"/>
        <v>0</v>
      </c>
      <c r="AF47" s="202"/>
      <c r="AG47" s="210">
        <f t="shared" si="39"/>
        <v>0</v>
      </c>
    </row>
    <row r="48" spans="2:33" ht="13.15" customHeight="1" x14ac:dyDescent="0.25">
      <c r="B48" s="11" t="s">
        <v>217</v>
      </c>
      <c r="E48" s="202"/>
      <c r="F48" s="210">
        <f t="shared" si="30"/>
        <v>0</v>
      </c>
      <c r="H48" s="202"/>
      <c r="I48" s="210">
        <f t="shared" si="31"/>
        <v>0</v>
      </c>
      <c r="K48" s="202"/>
      <c r="L48" s="210">
        <f t="shared" si="32"/>
        <v>0</v>
      </c>
      <c r="N48" s="202"/>
      <c r="O48" s="210">
        <f t="shared" si="33"/>
        <v>0</v>
      </c>
      <c r="Q48" s="202"/>
      <c r="R48" s="210">
        <f t="shared" si="34"/>
        <v>0</v>
      </c>
      <c r="T48" s="202"/>
      <c r="U48" s="210">
        <f t="shared" si="35"/>
        <v>0</v>
      </c>
      <c r="W48" s="202"/>
      <c r="X48" s="210">
        <f t="shared" si="36"/>
        <v>0</v>
      </c>
      <c r="Z48" s="202"/>
      <c r="AA48" s="210">
        <f t="shared" si="37"/>
        <v>0</v>
      </c>
      <c r="AC48" s="202"/>
      <c r="AD48" s="210">
        <f t="shared" si="38"/>
        <v>0</v>
      </c>
      <c r="AF48" s="202"/>
      <c r="AG48" s="210">
        <f t="shared" si="39"/>
        <v>0</v>
      </c>
    </row>
    <row r="49" spans="2:33" ht="13.15" customHeight="1" x14ac:dyDescent="0.25">
      <c r="B49" s="11" t="s">
        <v>218</v>
      </c>
      <c r="E49" s="202"/>
      <c r="F49" s="210">
        <f t="shared" si="30"/>
        <v>0</v>
      </c>
      <c r="H49" s="202"/>
      <c r="I49" s="210">
        <f t="shared" si="31"/>
        <v>0</v>
      </c>
      <c r="K49" s="202"/>
      <c r="L49" s="210">
        <f t="shared" si="32"/>
        <v>0</v>
      </c>
      <c r="N49" s="202"/>
      <c r="O49" s="210">
        <f t="shared" si="33"/>
        <v>0</v>
      </c>
      <c r="Q49" s="202"/>
      <c r="R49" s="210">
        <f t="shared" si="34"/>
        <v>0</v>
      </c>
      <c r="T49" s="202"/>
      <c r="U49" s="210">
        <f t="shared" si="35"/>
        <v>0</v>
      </c>
      <c r="W49" s="202"/>
      <c r="X49" s="210">
        <f t="shared" si="36"/>
        <v>0</v>
      </c>
      <c r="Z49" s="202"/>
      <c r="AA49" s="210">
        <f t="shared" si="37"/>
        <v>0</v>
      </c>
      <c r="AC49" s="202"/>
      <c r="AD49" s="210">
        <f t="shared" si="38"/>
        <v>0</v>
      </c>
      <c r="AF49" s="202"/>
      <c r="AG49" s="210">
        <f t="shared" si="39"/>
        <v>0</v>
      </c>
    </row>
    <row r="50" spans="2:33" x14ac:dyDescent="0.25">
      <c r="B50" s="11" t="s">
        <v>219</v>
      </c>
      <c r="E50" s="202"/>
      <c r="F50" s="210">
        <f t="shared" si="30"/>
        <v>0</v>
      </c>
      <c r="H50" s="202"/>
      <c r="I50" s="210">
        <f t="shared" si="31"/>
        <v>0</v>
      </c>
      <c r="K50" s="202"/>
      <c r="L50" s="210">
        <f t="shared" si="32"/>
        <v>0</v>
      </c>
      <c r="N50" s="202"/>
      <c r="O50" s="210">
        <f t="shared" si="33"/>
        <v>0</v>
      </c>
      <c r="Q50" s="202"/>
      <c r="R50" s="210">
        <f t="shared" si="34"/>
        <v>0</v>
      </c>
      <c r="T50" s="202"/>
      <c r="U50" s="210">
        <f t="shared" si="35"/>
        <v>0</v>
      </c>
      <c r="W50" s="202"/>
      <c r="X50" s="210">
        <f t="shared" si="36"/>
        <v>0</v>
      </c>
      <c r="Z50" s="202"/>
      <c r="AA50" s="210">
        <f t="shared" si="37"/>
        <v>0</v>
      </c>
      <c r="AC50" s="202"/>
      <c r="AD50" s="210">
        <f t="shared" si="38"/>
        <v>0</v>
      </c>
      <c r="AF50" s="202"/>
      <c r="AG50" s="210">
        <f t="shared" si="39"/>
        <v>0</v>
      </c>
    </row>
    <row r="51" spans="2:33" ht="13.15" customHeight="1" x14ac:dyDescent="0.25">
      <c r="B51" s="11" t="s">
        <v>220</v>
      </c>
      <c r="E51" s="202"/>
      <c r="F51" s="210">
        <f t="shared" si="30"/>
        <v>0</v>
      </c>
      <c r="H51" s="202"/>
      <c r="I51" s="210">
        <f t="shared" si="31"/>
        <v>0</v>
      </c>
      <c r="K51" s="202"/>
      <c r="L51" s="210">
        <f t="shared" si="32"/>
        <v>0</v>
      </c>
      <c r="N51" s="202"/>
      <c r="O51" s="210">
        <f t="shared" si="33"/>
        <v>0</v>
      </c>
      <c r="Q51" s="202"/>
      <c r="R51" s="210">
        <f t="shared" si="34"/>
        <v>0</v>
      </c>
      <c r="T51" s="202"/>
      <c r="U51" s="210">
        <f t="shared" si="35"/>
        <v>0</v>
      </c>
      <c r="W51" s="202"/>
      <c r="X51" s="210">
        <f t="shared" si="36"/>
        <v>0</v>
      </c>
      <c r="Z51" s="202"/>
      <c r="AA51" s="210">
        <f t="shared" si="37"/>
        <v>0</v>
      </c>
      <c r="AC51" s="202"/>
      <c r="AD51" s="210">
        <f t="shared" si="38"/>
        <v>0</v>
      </c>
      <c r="AF51" s="202"/>
      <c r="AG51" s="210">
        <f t="shared" si="39"/>
        <v>0</v>
      </c>
    </row>
    <row r="52" spans="2:33" ht="13.15" customHeight="1" x14ac:dyDescent="0.25">
      <c r="B52" s="11" t="s">
        <v>221</v>
      </c>
      <c r="E52" s="202"/>
      <c r="F52" s="210">
        <f t="shared" si="30"/>
        <v>0</v>
      </c>
      <c r="H52" s="202"/>
      <c r="I52" s="210">
        <f t="shared" si="31"/>
        <v>0</v>
      </c>
      <c r="K52" s="202"/>
      <c r="L52" s="210">
        <f t="shared" si="32"/>
        <v>0</v>
      </c>
      <c r="N52" s="202"/>
      <c r="O52" s="210">
        <f t="shared" si="33"/>
        <v>0</v>
      </c>
      <c r="Q52" s="202"/>
      <c r="R52" s="210">
        <f t="shared" si="34"/>
        <v>0</v>
      </c>
      <c r="T52" s="202"/>
      <c r="U52" s="210">
        <f t="shared" si="35"/>
        <v>0</v>
      </c>
      <c r="W52" s="202"/>
      <c r="X52" s="210">
        <f t="shared" si="36"/>
        <v>0</v>
      </c>
      <c r="Z52" s="202"/>
      <c r="AA52" s="210">
        <f t="shared" si="37"/>
        <v>0</v>
      </c>
      <c r="AC52" s="202"/>
      <c r="AD52" s="210">
        <f t="shared" si="38"/>
        <v>0</v>
      </c>
      <c r="AF52" s="202"/>
      <c r="AG52" s="210">
        <f t="shared" si="39"/>
        <v>0</v>
      </c>
    </row>
    <row r="53" spans="2:33" ht="13.15" customHeight="1" x14ac:dyDescent="0.25">
      <c r="B53" s="11" t="s">
        <v>222</v>
      </c>
      <c r="E53" s="204"/>
      <c r="F53" s="211">
        <f t="shared" si="30"/>
        <v>0</v>
      </c>
      <c r="H53" s="204"/>
      <c r="I53" s="211">
        <f t="shared" si="31"/>
        <v>0</v>
      </c>
      <c r="K53" s="204"/>
      <c r="L53" s="211">
        <f t="shared" si="32"/>
        <v>0</v>
      </c>
      <c r="N53" s="204"/>
      <c r="O53" s="211">
        <f t="shared" si="33"/>
        <v>0</v>
      </c>
      <c r="Q53" s="204"/>
      <c r="R53" s="211">
        <f t="shared" si="34"/>
        <v>0</v>
      </c>
      <c r="T53" s="204"/>
      <c r="U53" s="211">
        <f t="shared" si="35"/>
        <v>0</v>
      </c>
      <c r="W53" s="204"/>
      <c r="X53" s="211">
        <f t="shared" si="36"/>
        <v>0</v>
      </c>
      <c r="Z53" s="204"/>
      <c r="AA53" s="211">
        <f t="shared" si="37"/>
        <v>0</v>
      </c>
      <c r="AC53" s="204"/>
      <c r="AD53" s="211">
        <f t="shared" si="38"/>
        <v>0</v>
      </c>
      <c r="AF53" s="204"/>
      <c r="AG53" s="211">
        <f t="shared" si="39"/>
        <v>0</v>
      </c>
    </row>
    <row r="54" spans="2:33" ht="13.15" customHeight="1" x14ac:dyDescent="0.25">
      <c r="B54" s="53" t="s">
        <v>223</v>
      </c>
      <c r="C54" s="53"/>
      <c r="D54" s="53"/>
      <c r="E54" s="212">
        <f>SUM(E42:E53)</f>
        <v>0</v>
      </c>
      <c r="F54" s="213">
        <f t="shared" si="30"/>
        <v>0</v>
      </c>
      <c r="H54" s="212">
        <f>SUM(H42:H53)</f>
        <v>0</v>
      </c>
      <c r="I54" s="213">
        <f t="shared" si="31"/>
        <v>0</v>
      </c>
      <c r="K54" s="212">
        <f>SUM(K42:K53)</f>
        <v>0</v>
      </c>
      <c r="L54" s="213">
        <f t="shared" si="32"/>
        <v>0</v>
      </c>
      <c r="N54" s="212">
        <f>SUM(N42:N53)</f>
        <v>0</v>
      </c>
      <c r="O54" s="213">
        <f t="shared" si="33"/>
        <v>0</v>
      </c>
      <c r="Q54" s="212">
        <f>SUM(Q42:Q53)</f>
        <v>0</v>
      </c>
      <c r="R54" s="213">
        <f t="shared" si="34"/>
        <v>0</v>
      </c>
      <c r="T54" s="212">
        <f>SUM(T42:T53)</f>
        <v>0</v>
      </c>
      <c r="U54" s="213">
        <f t="shared" si="35"/>
        <v>0</v>
      </c>
      <c r="W54" s="212">
        <f>SUM(W42:W53)</f>
        <v>0</v>
      </c>
      <c r="X54" s="213">
        <f t="shared" si="36"/>
        <v>0</v>
      </c>
      <c r="Z54" s="212">
        <f>SUM(Z42:Z53)</f>
        <v>0</v>
      </c>
      <c r="AA54" s="213">
        <f t="shared" si="37"/>
        <v>0</v>
      </c>
      <c r="AC54" s="212">
        <f>SUM(AC42:AC53)</f>
        <v>0</v>
      </c>
      <c r="AD54" s="213">
        <f t="shared" si="38"/>
        <v>0</v>
      </c>
      <c r="AF54" s="212">
        <f>SUM(AF42:AF53)</f>
        <v>0</v>
      </c>
      <c r="AG54" s="213">
        <f t="shared" si="39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02"/>
      <c r="F57" s="210">
        <f t="shared" ref="F57:F63" si="40">IFERROR(E57/E$27,0)</f>
        <v>0</v>
      </c>
      <c r="H57" s="202"/>
      <c r="I57" s="210">
        <f t="shared" ref="I57:I61" si="41">IFERROR(H57/H$27,0)</f>
        <v>0</v>
      </c>
      <c r="K57" s="202"/>
      <c r="L57" s="210">
        <f t="shared" ref="L57:L61" si="42">IFERROR(K57/K$27,0)</f>
        <v>0</v>
      </c>
      <c r="N57" s="202"/>
      <c r="O57" s="210">
        <f t="shared" ref="O57:O61" si="43">IFERROR(N57/N$27,0)</f>
        <v>0</v>
      </c>
      <c r="Q57" s="202"/>
      <c r="R57" s="210">
        <f t="shared" ref="R57:R61" si="44">IFERROR(Q57/Q$27,0)</f>
        <v>0</v>
      </c>
      <c r="T57" s="202"/>
      <c r="U57" s="210">
        <f t="shared" ref="U57:U61" si="45">IFERROR(T57/T$27,0)</f>
        <v>0</v>
      </c>
      <c r="W57" s="202"/>
      <c r="X57" s="210">
        <f t="shared" ref="X57:X61" si="46">IFERROR(W57/W$27,0)</f>
        <v>0</v>
      </c>
      <c r="Z57" s="202"/>
      <c r="AA57" s="210">
        <f t="shared" ref="AA57:AA61" si="47">IFERROR(Z57/Z$27,0)</f>
        <v>0</v>
      </c>
      <c r="AC57" s="202"/>
      <c r="AD57" s="210">
        <f t="shared" ref="AD57:AD61" si="48">IFERROR(AC57/AC$27,0)</f>
        <v>0</v>
      </c>
      <c r="AF57" s="202"/>
      <c r="AG57" s="210">
        <f t="shared" ref="AG57:AG61" si="49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02"/>
      <c r="F58" s="210">
        <f t="shared" si="40"/>
        <v>0</v>
      </c>
      <c r="H58" s="202"/>
      <c r="I58" s="210">
        <f t="shared" si="41"/>
        <v>0</v>
      </c>
      <c r="K58" s="202"/>
      <c r="L58" s="210">
        <f t="shared" si="42"/>
        <v>0</v>
      </c>
      <c r="N58" s="202"/>
      <c r="O58" s="210">
        <f t="shared" si="43"/>
        <v>0</v>
      </c>
      <c r="Q58" s="202"/>
      <c r="R58" s="210">
        <f t="shared" si="44"/>
        <v>0</v>
      </c>
      <c r="T58" s="202"/>
      <c r="U58" s="210">
        <f t="shared" si="45"/>
        <v>0</v>
      </c>
      <c r="W58" s="202"/>
      <c r="X58" s="210">
        <f t="shared" si="46"/>
        <v>0</v>
      </c>
      <c r="Z58" s="202"/>
      <c r="AA58" s="210">
        <f t="shared" si="47"/>
        <v>0</v>
      </c>
      <c r="AC58" s="202"/>
      <c r="AD58" s="210">
        <f t="shared" si="48"/>
        <v>0</v>
      </c>
      <c r="AF58" s="202"/>
      <c r="AG58" s="210">
        <f t="shared" si="49"/>
        <v>0</v>
      </c>
    </row>
    <row r="59" spans="2:33" ht="13.15" customHeight="1" x14ac:dyDescent="0.25">
      <c r="B59" s="11" t="s">
        <v>227</v>
      </c>
      <c r="C59" s="53"/>
      <c r="D59" s="53"/>
      <c r="E59" s="202"/>
      <c r="F59" s="210">
        <f t="shared" si="40"/>
        <v>0</v>
      </c>
      <c r="H59" s="202"/>
      <c r="I59" s="210">
        <f t="shared" si="41"/>
        <v>0</v>
      </c>
      <c r="K59" s="202"/>
      <c r="L59" s="210">
        <f t="shared" si="42"/>
        <v>0</v>
      </c>
      <c r="N59" s="202"/>
      <c r="O59" s="210">
        <f t="shared" si="43"/>
        <v>0</v>
      </c>
      <c r="Q59" s="202"/>
      <c r="R59" s="210">
        <f t="shared" si="44"/>
        <v>0</v>
      </c>
      <c r="T59" s="202"/>
      <c r="U59" s="210">
        <f t="shared" si="45"/>
        <v>0</v>
      </c>
      <c r="W59" s="202"/>
      <c r="X59" s="210">
        <f t="shared" si="46"/>
        <v>0</v>
      </c>
      <c r="Z59" s="202"/>
      <c r="AA59" s="210">
        <f t="shared" si="47"/>
        <v>0</v>
      </c>
      <c r="AC59" s="202"/>
      <c r="AD59" s="210">
        <f t="shared" si="48"/>
        <v>0</v>
      </c>
      <c r="AF59" s="202"/>
      <c r="AG59" s="210">
        <f t="shared" si="49"/>
        <v>0</v>
      </c>
    </row>
    <row r="60" spans="2:33" ht="13.15" customHeight="1" x14ac:dyDescent="0.25">
      <c r="B60" s="11" t="s">
        <v>228</v>
      </c>
      <c r="C60" s="53"/>
      <c r="D60" s="53"/>
      <c r="E60" s="204"/>
      <c r="F60" s="211">
        <f t="shared" si="40"/>
        <v>0</v>
      </c>
      <c r="H60" s="204"/>
      <c r="I60" s="211">
        <f t="shared" si="41"/>
        <v>0</v>
      </c>
      <c r="K60" s="204"/>
      <c r="L60" s="211">
        <f t="shared" si="42"/>
        <v>0</v>
      </c>
      <c r="N60" s="204"/>
      <c r="O60" s="211">
        <f t="shared" si="43"/>
        <v>0</v>
      </c>
      <c r="Q60" s="204"/>
      <c r="R60" s="211">
        <f t="shared" si="44"/>
        <v>0</v>
      </c>
      <c r="T60" s="204"/>
      <c r="U60" s="211">
        <f t="shared" si="45"/>
        <v>0</v>
      </c>
      <c r="W60" s="204"/>
      <c r="X60" s="211">
        <f t="shared" si="46"/>
        <v>0</v>
      </c>
      <c r="Z60" s="204"/>
      <c r="AA60" s="211">
        <f t="shared" si="47"/>
        <v>0</v>
      </c>
      <c r="AC60" s="204"/>
      <c r="AD60" s="211">
        <f t="shared" si="48"/>
        <v>0</v>
      </c>
      <c r="AF60" s="204"/>
      <c r="AG60" s="211">
        <f t="shared" si="49"/>
        <v>0</v>
      </c>
    </row>
    <row r="61" spans="2:33" x14ac:dyDescent="0.25">
      <c r="B61" s="53" t="s">
        <v>229</v>
      </c>
      <c r="E61" s="212">
        <f>SUM(E57:E60)</f>
        <v>0</v>
      </c>
      <c r="F61" s="213">
        <f t="shared" si="40"/>
        <v>0</v>
      </c>
      <c r="H61" s="212">
        <f>SUM(H57:H60)</f>
        <v>0</v>
      </c>
      <c r="I61" s="213">
        <f t="shared" si="41"/>
        <v>0</v>
      </c>
      <c r="K61" s="212">
        <f>SUM(K57:K60)</f>
        <v>0</v>
      </c>
      <c r="L61" s="213">
        <f t="shared" si="42"/>
        <v>0</v>
      </c>
      <c r="N61" s="212">
        <f>SUM(N57:N60)</f>
        <v>0</v>
      </c>
      <c r="O61" s="213">
        <f t="shared" si="43"/>
        <v>0</v>
      </c>
      <c r="Q61" s="212">
        <f>SUM(Q57:Q60)</f>
        <v>0</v>
      </c>
      <c r="R61" s="213">
        <f t="shared" si="44"/>
        <v>0</v>
      </c>
      <c r="T61" s="212">
        <f>SUM(T57:T60)</f>
        <v>0</v>
      </c>
      <c r="U61" s="213">
        <f t="shared" si="45"/>
        <v>0</v>
      </c>
      <c r="W61" s="212">
        <f>SUM(W57:W60)</f>
        <v>0</v>
      </c>
      <c r="X61" s="213">
        <f t="shared" si="46"/>
        <v>0</v>
      </c>
      <c r="Z61" s="212">
        <f>SUM(Z57:Z60)</f>
        <v>0</v>
      </c>
      <c r="AA61" s="213">
        <f t="shared" si="47"/>
        <v>0</v>
      </c>
      <c r="AC61" s="212">
        <f>SUM(AC57:AC60)</f>
        <v>0</v>
      </c>
      <c r="AD61" s="213">
        <f t="shared" si="48"/>
        <v>0</v>
      </c>
      <c r="AF61" s="212">
        <f>SUM(AF57:AF60)</f>
        <v>0</v>
      </c>
      <c r="AG61" s="213">
        <f t="shared" si="49"/>
        <v>0</v>
      </c>
    </row>
    <row r="62" spans="2:33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40"/>
        <v>0</v>
      </c>
      <c r="H63" s="212">
        <f>H27-H33-H39-H54-H61</f>
        <v>0</v>
      </c>
      <c r="I63" s="213">
        <f t="shared" ref="I63" si="50">IFERROR(H63/H$27,0)</f>
        <v>0</v>
      </c>
      <c r="K63" s="212">
        <f>K27-K33-K39-K54-K61</f>
        <v>0</v>
      </c>
      <c r="L63" s="213">
        <f t="shared" ref="L63" si="51">IFERROR(K63/K$27,0)</f>
        <v>0</v>
      </c>
      <c r="N63" s="212">
        <f>N27-N33-N39-N54-N61</f>
        <v>0</v>
      </c>
      <c r="O63" s="213">
        <f t="shared" ref="O63" si="52">IFERROR(N63/N$27,0)</f>
        <v>0</v>
      </c>
      <c r="Q63" s="212">
        <f>Q27-Q33-Q39-Q54-Q61</f>
        <v>0</v>
      </c>
      <c r="R63" s="213">
        <f t="shared" ref="R63" si="53">IFERROR(Q63/Q$27,0)</f>
        <v>0</v>
      </c>
      <c r="T63" s="212">
        <f>T27-T33-T39-T54-T61</f>
        <v>0</v>
      </c>
      <c r="U63" s="213">
        <f t="shared" ref="U63" si="54">IFERROR(T63/T$27,0)</f>
        <v>0</v>
      </c>
      <c r="W63" s="212">
        <f>W27-W33-W39-W54-W61</f>
        <v>0</v>
      </c>
      <c r="X63" s="213">
        <f t="shared" ref="X63" si="55">IFERROR(W63/W$27,0)</f>
        <v>0</v>
      </c>
      <c r="Z63" s="212">
        <f>Z27-Z33-Z39-Z54-Z61</f>
        <v>0</v>
      </c>
      <c r="AA63" s="213">
        <f t="shared" ref="AA63" si="56">IFERROR(Z63/Z$27,0)</f>
        <v>0</v>
      </c>
      <c r="AC63" s="212">
        <f>AC27-AC33-AC39-AC54-AC61</f>
        <v>0</v>
      </c>
      <c r="AD63" s="213">
        <f t="shared" ref="AD63" si="57">IFERROR(AC63/AC$27,0)</f>
        <v>0</v>
      </c>
      <c r="AF63" s="212">
        <f>AF27-AF33-AF39-AF54-AF61</f>
        <v>0</v>
      </c>
      <c r="AG63" s="213">
        <f t="shared" ref="AG63" si="58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G64" s="276"/>
      <c r="H64" s="262"/>
      <c r="I64" s="263"/>
      <c r="K64" s="262"/>
      <c r="L64" s="263"/>
      <c r="M64" s="276"/>
      <c r="N64" s="262"/>
      <c r="O64" s="263"/>
      <c r="P64" s="276"/>
      <c r="Q64" s="262"/>
      <c r="R64" s="263"/>
      <c r="T64" s="262"/>
      <c r="U64" s="263"/>
      <c r="V64" s="276"/>
      <c r="W64" s="262"/>
      <c r="X64" s="263"/>
      <c r="Z64" s="262"/>
      <c r="AA64" s="263"/>
      <c r="AC64" s="262"/>
      <c r="AD64" s="263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x14ac:dyDescent="0.25">
      <c r="A70" s="38">
        <f t="shared" ref="A70:A75" si="59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x14ac:dyDescent="0.25">
      <c r="A71" s="38">
        <f t="shared" si="59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x14ac:dyDescent="0.25">
      <c r="A72" s="38">
        <f t="shared" si="59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x14ac:dyDescent="0.25">
      <c r="A73" s="38">
        <f t="shared" si="59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x14ac:dyDescent="0.25">
      <c r="A74" s="38">
        <f t="shared" si="59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x14ac:dyDescent="0.25">
      <c r="A75" s="38">
        <f t="shared" si="59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</sheetData>
  <sheetProtection selectLockedCells="1"/>
  <mergeCells count="21">
    <mergeCell ref="B75:R75"/>
    <mergeCell ref="I1:L1"/>
    <mergeCell ref="I2:L2"/>
    <mergeCell ref="A3:B3"/>
    <mergeCell ref="F17:F18"/>
    <mergeCell ref="I17:I18"/>
    <mergeCell ref="L17:L18"/>
    <mergeCell ref="B72:R72"/>
    <mergeCell ref="B73:R73"/>
    <mergeCell ref="B74:R74"/>
    <mergeCell ref="AG17:AG18"/>
    <mergeCell ref="B68:R68"/>
    <mergeCell ref="B69:R69"/>
    <mergeCell ref="B70:R70"/>
    <mergeCell ref="B71:R71"/>
    <mergeCell ref="O17:O18"/>
    <mergeCell ref="R17:R18"/>
    <mergeCell ref="U17:U18"/>
    <mergeCell ref="X17:X18"/>
    <mergeCell ref="AA17:AA18"/>
    <mergeCell ref="AD17:AD18"/>
  </mergeCells>
  <pageMargins left="0.7" right="0.7" top="0.75" bottom="0.75" header="0.3" footer="0.3"/>
  <pageSetup orientation="portrait" horizontalDpi="4294967295" verticalDpi="4294967295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F891C-8F7D-486C-ACE0-0AF9E0DE0619}">
  <sheetPr>
    <tabColor theme="7" tint="0.39997558519241921"/>
  </sheetPr>
  <dimension ref="A1:AG75"/>
  <sheetViews>
    <sheetView showGridLines="0" zoomScaleNormal="100" workbookViewId="0">
      <selection activeCell="C65" sqref="C65"/>
    </sheetView>
  </sheetViews>
  <sheetFormatPr defaultColWidth="9.28515625" defaultRowHeight="13.5" x14ac:dyDescent="0.25"/>
  <cols>
    <col min="1" max="1" width="2.7109375" style="11" customWidth="1"/>
    <col min="2" max="2" width="20.28515625" style="11" customWidth="1"/>
    <col min="3" max="3" width="37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 t="s">
        <v>181</v>
      </c>
      <c r="I1" s="400" t="s">
        <v>50</v>
      </c>
      <c r="J1" s="400"/>
      <c r="K1" s="400"/>
      <c r="L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  <c r="H2" s="93" t="s">
        <v>182</v>
      </c>
      <c r="I2" s="401"/>
      <c r="J2" s="401"/>
      <c r="K2" s="401"/>
      <c r="L2" s="401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E5" s="53"/>
      <c r="F5" s="53"/>
      <c r="H5" s="53"/>
      <c r="I5" s="53"/>
      <c r="K5" s="53"/>
      <c r="L5" s="53"/>
      <c r="N5" s="53"/>
      <c r="O5" s="53"/>
      <c r="Q5" s="53"/>
      <c r="R5" s="53"/>
      <c r="T5" s="53"/>
      <c r="U5" s="53"/>
      <c r="W5" s="53"/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E6" s="53"/>
      <c r="F6" s="53"/>
      <c r="H6" s="53"/>
      <c r="I6" s="53"/>
      <c r="K6" s="53"/>
      <c r="L6" s="53"/>
      <c r="N6" s="53"/>
      <c r="O6" s="53"/>
      <c r="Q6" s="53"/>
      <c r="R6" s="53"/>
      <c r="T6" s="53"/>
      <c r="U6" s="53"/>
      <c r="W6" s="53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235</v>
      </c>
      <c r="E7" s="53"/>
      <c r="F7" s="53"/>
      <c r="H7" s="53"/>
      <c r="I7" s="53"/>
      <c r="K7" s="53"/>
      <c r="L7" s="53"/>
      <c r="N7" s="53"/>
      <c r="O7" s="53"/>
      <c r="Q7" s="53"/>
      <c r="R7" s="53"/>
      <c r="T7" s="53"/>
      <c r="U7" s="53"/>
      <c r="W7" s="53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C9" s="194" t="s">
        <v>236</v>
      </c>
      <c r="E9" s="198"/>
      <c r="F9" s="53"/>
      <c r="H9" s="198"/>
      <c r="I9" s="53"/>
      <c r="K9" s="198"/>
      <c r="L9" s="53"/>
      <c r="N9" s="198"/>
      <c r="O9" s="53"/>
      <c r="Q9" s="198"/>
      <c r="R9" s="53"/>
      <c r="T9" s="198"/>
      <c r="U9" s="53"/>
      <c r="W9" s="198"/>
      <c r="X9" s="53"/>
      <c r="Z9" s="198"/>
      <c r="AA9" s="53"/>
      <c r="AC9" s="198"/>
      <c r="AD9" s="53"/>
      <c r="AF9" s="198"/>
      <c r="AG9" s="53"/>
    </row>
    <row r="10" spans="1:33" ht="13.15" customHeight="1" x14ac:dyDescent="0.25">
      <c r="C10" s="194" t="s">
        <v>187</v>
      </c>
      <c r="E10" s="198"/>
      <c r="F10" s="53"/>
      <c r="H10" s="198"/>
      <c r="I10" s="53"/>
      <c r="K10" s="198"/>
      <c r="L10" s="53"/>
      <c r="N10" s="198"/>
      <c r="O10" s="53"/>
      <c r="Q10" s="198"/>
      <c r="R10" s="53"/>
      <c r="T10" s="198"/>
      <c r="U10" s="53"/>
      <c r="W10" s="198"/>
      <c r="X10" s="53"/>
      <c r="Z10" s="198"/>
      <c r="AA10" s="53"/>
      <c r="AC10" s="198"/>
      <c r="AD10" s="53"/>
      <c r="AF10" s="198"/>
      <c r="AG10" s="53"/>
    </row>
    <row r="11" spans="1:33" ht="13.15" customHeight="1" x14ac:dyDescent="0.25">
      <c r="C11" s="194" t="s">
        <v>237</v>
      </c>
      <c r="E11" s="139"/>
      <c r="F11" s="53"/>
      <c r="H11" s="139"/>
      <c r="I11" s="53"/>
      <c r="K11" s="139"/>
      <c r="L11" s="53"/>
      <c r="N11" s="139"/>
      <c r="O11" s="53"/>
      <c r="Q11" s="139"/>
      <c r="R11" s="53"/>
      <c r="T11" s="139"/>
      <c r="U11" s="53"/>
      <c r="W11" s="139"/>
      <c r="X11" s="53"/>
      <c r="Z11" s="139"/>
      <c r="AA11" s="53"/>
      <c r="AC11" s="139"/>
      <c r="AD11" s="53"/>
      <c r="AF11" s="139"/>
      <c r="AG11" s="53"/>
    </row>
    <row r="12" spans="1:33" ht="13.15" customHeight="1" x14ac:dyDescent="0.25">
      <c r="C12" s="194" t="s">
        <v>238</v>
      </c>
      <c r="E12" s="69"/>
      <c r="F12" s="53"/>
      <c r="H12" s="69"/>
      <c r="I12" s="53"/>
      <c r="K12" s="69"/>
      <c r="L12" s="53"/>
      <c r="N12" s="69"/>
      <c r="O12" s="53"/>
      <c r="Q12" s="69"/>
      <c r="R12" s="53"/>
      <c r="T12" s="69"/>
      <c r="U12" s="53"/>
      <c r="W12" s="69"/>
      <c r="X12" s="53"/>
      <c r="Z12" s="69"/>
      <c r="AA12" s="53"/>
      <c r="AC12" s="69"/>
      <c r="AD12" s="53"/>
      <c r="AF12" s="69"/>
      <c r="AG12" s="53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G14" s="53"/>
      <c r="H14" s="53"/>
      <c r="I14" s="53"/>
      <c r="J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239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02"/>
      <c r="F19" s="210">
        <f t="shared" ref="F19:F27" si="0">IFERROR(E19/E$27,0)</f>
        <v>0</v>
      </c>
      <c r="H19" s="202"/>
      <c r="I19" s="210">
        <f t="shared" ref="I19:I27" si="1">IFERROR(H19/H$27,0)</f>
        <v>0</v>
      </c>
      <c r="K19" s="202"/>
      <c r="L19" s="210">
        <f t="shared" ref="L19:L27" si="2">IFERROR(K19/K$27,0)</f>
        <v>0</v>
      </c>
      <c r="N19" s="202"/>
      <c r="O19" s="210">
        <f t="shared" ref="O19:O27" si="3">IFERROR(N19/N$27,0)</f>
        <v>0</v>
      </c>
      <c r="Q19" s="202"/>
      <c r="R19" s="210">
        <f t="shared" ref="R19:R27" si="4">IFERROR(Q19/Q$27,0)</f>
        <v>0</v>
      </c>
      <c r="T19" s="202"/>
      <c r="U19" s="210">
        <f t="shared" ref="U19:U27" si="5">IFERROR(T19/T$27,0)</f>
        <v>0</v>
      </c>
      <c r="W19" s="202"/>
      <c r="X19" s="210">
        <f t="shared" ref="X19:X27" si="6">IFERROR(W19/W$27,0)</f>
        <v>0</v>
      </c>
      <c r="Z19" s="202"/>
      <c r="AA19" s="210">
        <f t="shared" ref="AA19:AA27" si="7">IFERROR(Z19/Z$27,0)</f>
        <v>0</v>
      </c>
      <c r="AC19" s="202"/>
      <c r="AD19" s="210">
        <f t="shared" ref="AD19:AD27" si="8">IFERROR(AC19/AC$27,0)</f>
        <v>0</v>
      </c>
      <c r="AF19" s="202"/>
      <c r="AG19" s="210">
        <f t="shared" ref="AG19:AG27" si="9">IFERROR(AF19/AF$27,0)</f>
        <v>0</v>
      </c>
    </row>
    <row r="20" spans="2:33" ht="13.15" customHeight="1" x14ac:dyDescent="0.25">
      <c r="B20" s="11" t="s">
        <v>195</v>
      </c>
      <c r="E20" s="202"/>
      <c r="F20" s="210">
        <f t="shared" si="0"/>
        <v>0</v>
      </c>
      <c r="H20" s="202"/>
      <c r="I20" s="210">
        <f t="shared" si="1"/>
        <v>0</v>
      </c>
      <c r="K20" s="202"/>
      <c r="L20" s="210">
        <f t="shared" si="2"/>
        <v>0</v>
      </c>
      <c r="N20" s="202"/>
      <c r="O20" s="210">
        <f t="shared" si="3"/>
        <v>0</v>
      </c>
      <c r="Q20" s="202"/>
      <c r="R20" s="210">
        <f t="shared" si="4"/>
        <v>0</v>
      </c>
      <c r="T20" s="202"/>
      <c r="U20" s="210">
        <f t="shared" si="5"/>
        <v>0</v>
      </c>
      <c r="W20" s="202"/>
      <c r="X20" s="210">
        <f t="shared" si="6"/>
        <v>0</v>
      </c>
      <c r="Z20" s="202"/>
      <c r="AA20" s="210">
        <f t="shared" si="7"/>
        <v>0</v>
      </c>
      <c r="AC20" s="202"/>
      <c r="AD20" s="210">
        <f t="shared" si="8"/>
        <v>0</v>
      </c>
      <c r="AF20" s="202"/>
      <c r="AG20" s="210">
        <f t="shared" si="9"/>
        <v>0</v>
      </c>
    </row>
    <row r="21" spans="2:33" ht="13.15" customHeight="1" x14ac:dyDescent="0.25">
      <c r="B21" s="11" t="s">
        <v>76</v>
      </c>
      <c r="E21" s="202"/>
      <c r="F21" s="210">
        <f t="shared" si="0"/>
        <v>0</v>
      </c>
      <c r="H21" s="202"/>
      <c r="I21" s="210">
        <f t="shared" si="1"/>
        <v>0</v>
      </c>
      <c r="K21" s="202"/>
      <c r="L21" s="210">
        <f t="shared" si="2"/>
        <v>0</v>
      </c>
      <c r="N21" s="202"/>
      <c r="O21" s="210">
        <f t="shared" si="3"/>
        <v>0</v>
      </c>
      <c r="Q21" s="202"/>
      <c r="R21" s="210">
        <f t="shared" si="4"/>
        <v>0</v>
      </c>
      <c r="T21" s="202"/>
      <c r="U21" s="210">
        <f t="shared" si="5"/>
        <v>0</v>
      </c>
      <c r="W21" s="202"/>
      <c r="X21" s="210">
        <f t="shared" si="6"/>
        <v>0</v>
      </c>
      <c r="Z21" s="202"/>
      <c r="AA21" s="210">
        <f t="shared" si="7"/>
        <v>0</v>
      </c>
      <c r="AC21" s="202"/>
      <c r="AD21" s="210">
        <f t="shared" si="8"/>
        <v>0</v>
      </c>
      <c r="AF21" s="202"/>
      <c r="AG21" s="210">
        <f t="shared" si="9"/>
        <v>0</v>
      </c>
    </row>
    <row r="22" spans="2:33" ht="13.15" customHeight="1" x14ac:dyDescent="0.25">
      <c r="B22" s="261" t="s">
        <v>196</v>
      </c>
      <c r="E22" s="202"/>
      <c r="F22" s="210">
        <f t="shared" si="0"/>
        <v>0</v>
      </c>
      <c r="H22" s="202"/>
      <c r="I22" s="210">
        <f t="shared" si="1"/>
        <v>0</v>
      </c>
      <c r="K22" s="202"/>
      <c r="L22" s="210">
        <f t="shared" si="2"/>
        <v>0</v>
      </c>
      <c r="N22" s="202"/>
      <c r="O22" s="210">
        <f t="shared" si="3"/>
        <v>0</v>
      </c>
      <c r="Q22" s="202"/>
      <c r="R22" s="210">
        <f t="shared" si="4"/>
        <v>0</v>
      </c>
      <c r="T22" s="202"/>
      <c r="U22" s="210">
        <f t="shared" si="5"/>
        <v>0</v>
      </c>
      <c r="W22" s="202"/>
      <c r="X22" s="210">
        <f t="shared" si="6"/>
        <v>0</v>
      </c>
      <c r="Z22" s="202"/>
      <c r="AA22" s="210">
        <f t="shared" si="7"/>
        <v>0</v>
      </c>
      <c r="AC22" s="202"/>
      <c r="AD22" s="210">
        <f t="shared" si="8"/>
        <v>0</v>
      </c>
      <c r="AF22" s="202"/>
      <c r="AG22" s="210">
        <f t="shared" si="9"/>
        <v>0</v>
      </c>
    </row>
    <row r="23" spans="2:33" ht="13.15" customHeight="1" x14ac:dyDescent="0.25">
      <c r="B23" s="11" t="s">
        <v>81</v>
      </c>
      <c r="E23" s="202"/>
      <c r="F23" s="210">
        <f t="shared" si="0"/>
        <v>0</v>
      </c>
      <c r="H23" s="202"/>
      <c r="I23" s="210">
        <f t="shared" si="1"/>
        <v>0</v>
      </c>
      <c r="K23" s="202"/>
      <c r="L23" s="210">
        <f t="shared" si="2"/>
        <v>0</v>
      </c>
      <c r="N23" s="202"/>
      <c r="O23" s="210">
        <f t="shared" si="3"/>
        <v>0</v>
      </c>
      <c r="Q23" s="202"/>
      <c r="R23" s="210">
        <f t="shared" si="4"/>
        <v>0</v>
      </c>
      <c r="T23" s="202"/>
      <c r="U23" s="210">
        <f t="shared" si="5"/>
        <v>0</v>
      </c>
      <c r="W23" s="202"/>
      <c r="X23" s="210">
        <f t="shared" si="6"/>
        <v>0</v>
      </c>
      <c r="Z23" s="202"/>
      <c r="AA23" s="210">
        <f t="shared" si="7"/>
        <v>0</v>
      </c>
      <c r="AC23" s="202"/>
      <c r="AD23" s="210">
        <f t="shared" si="8"/>
        <v>0</v>
      </c>
      <c r="AF23" s="202"/>
      <c r="AG23" s="210">
        <f t="shared" si="9"/>
        <v>0</v>
      </c>
    </row>
    <row r="24" spans="2:33" ht="13.15" customHeight="1" x14ac:dyDescent="0.25">
      <c r="B24" s="11" t="s">
        <v>197</v>
      </c>
      <c r="E24" s="202"/>
      <c r="F24" s="210">
        <f t="shared" si="0"/>
        <v>0</v>
      </c>
      <c r="H24" s="202"/>
      <c r="I24" s="210">
        <f t="shared" si="1"/>
        <v>0</v>
      </c>
      <c r="K24" s="202"/>
      <c r="L24" s="210">
        <f t="shared" si="2"/>
        <v>0</v>
      </c>
      <c r="N24" s="202"/>
      <c r="O24" s="210">
        <f t="shared" si="3"/>
        <v>0</v>
      </c>
      <c r="Q24" s="202"/>
      <c r="R24" s="210">
        <f t="shared" si="4"/>
        <v>0</v>
      </c>
      <c r="T24" s="202"/>
      <c r="U24" s="210">
        <f t="shared" si="5"/>
        <v>0</v>
      </c>
      <c r="W24" s="202"/>
      <c r="X24" s="210">
        <f t="shared" si="6"/>
        <v>0</v>
      </c>
      <c r="Z24" s="202"/>
      <c r="AA24" s="210">
        <f t="shared" si="7"/>
        <v>0</v>
      </c>
      <c r="AC24" s="202"/>
      <c r="AD24" s="210">
        <f t="shared" si="8"/>
        <v>0</v>
      </c>
      <c r="AF24" s="202"/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02"/>
      <c r="F25" s="210">
        <f t="shared" si="0"/>
        <v>0</v>
      </c>
      <c r="H25" s="202"/>
      <c r="I25" s="210">
        <f t="shared" si="1"/>
        <v>0</v>
      </c>
      <c r="K25" s="202"/>
      <c r="L25" s="210">
        <f t="shared" si="2"/>
        <v>0</v>
      </c>
      <c r="N25" s="202"/>
      <c r="O25" s="210">
        <f t="shared" si="3"/>
        <v>0</v>
      </c>
      <c r="Q25" s="202"/>
      <c r="R25" s="210">
        <f t="shared" si="4"/>
        <v>0</v>
      </c>
      <c r="T25" s="202"/>
      <c r="U25" s="210">
        <f t="shared" si="5"/>
        <v>0</v>
      </c>
      <c r="W25" s="202"/>
      <c r="X25" s="210">
        <f t="shared" si="6"/>
        <v>0</v>
      </c>
      <c r="Z25" s="202"/>
      <c r="AA25" s="210">
        <f t="shared" si="7"/>
        <v>0</v>
      </c>
      <c r="AC25" s="202"/>
      <c r="AD25" s="210">
        <f t="shared" si="8"/>
        <v>0</v>
      </c>
      <c r="AF25" s="202"/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04"/>
      <c r="F26" s="211">
        <f t="shared" si="0"/>
        <v>0</v>
      </c>
      <c r="H26" s="204"/>
      <c r="I26" s="211">
        <f t="shared" si="1"/>
        <v>0</v>
      </c>
      <c r="K26" s="204"/>
      <c r="L26" s="211">
        <f t="shared" si="2"/>
        <v>0</v>
      </c>
      <c r="N26" s="204"/>
      <c r="O26" s="211">
        <f t="shared" si="3"/>
        <v>0</v>
      </c>
      <c r="Q26" s="204"/>
      <c r="R26" s="211">
        <f t="shared" si="4"/>
        <v>0</v>
      </c>
      <c r="T26" s="204"/>
      <c r="U26" s="211">
        <f t="shared" si="5"/>
        <v>0</v>
      </c>
      <c r="W26" s="204"/>
      <c r="X26" s="211">
        <f t="shared" si="6"/>
        <v>0</v>
      </c>
      <c r="Z26" s="204"/>
      <c r="AA26" s="211">
        <f t="shared" si="7"/>
        <v>0</v>
      </c>
      <c r="AC26" s="204"/>
      <c r="AD26" s="211">
        <f t="shared" si="8"/>
        <v>0</v>
      </c>
      <c r="AF26" s="204"/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02"/>
      <c r="F30" s="210">
        <f t="shared" ref="F30:F33" si="10">IFERROR(E30/E$27,0)</f>
        <v>0</v>
      </c>
      <c r="H30" s="202"/>
      <c r="I30" s="210">
        <f t="shared" ref="I30:I33" si="11">IFERROR(H30/H$27,0)</f>
        <v>0</v>
      </c>
      <c r="K30" s="202"/>
      <c r="L30" s="210">
        <f t="shared" ref="L30:L33" si="12">IFERROR(K30/K$27,0)</f>
        <v>0</v>
      </c>
      <c r="N30" s="202"/>
      <c r="O30" s="210">
        <f t="shared" ref="O30:O33" si="13">IFERROR(N30/N$27,0)</f>
        <v>0</v>
      </c>
      <c r="Q30" s="202"/>
      <c r="R30" s="210">
        <f t="shared" ref="R30:R33" si="14">IFERROR(Q30/Q$27,0)</f>
        <v>0</v>
      </c>
      <c r="T30" s="202"/>
      <c r="U30" s="210">
        <f t="shared" ref="U30:U33" si="15">IFERROR(T30/T$27,0)</f>
        <v>0</v>
      </c>
      <c r="W30" s="202"/>
      <c r="X30" s="210">
        <f t="shared" ref="X30:X33" si="16">IFERROR(W30/W$27,0)</f>
        <v>0</v>
      </c>
      <c r="Z30" s="202"/>
      <c r="AA30" s="210">
        <f t="shared" ref="AA30:AA33" si="17">IFERROR(Z30/Z$27,0)</f>
        <v>0</v>
      </c>
      <c r="AC30" s="202"/>
      <c r="AD30" s="210">
        <f t="shared" ref="AD30:AD33" si="18">IFERROR(AC30/AC$27,0)</f>
        <v>0</v>
      </c>
      <c r="AF30" s="202"/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02"/>
      <c r="F31" s="210">
        <f t="shared" si="10"/>
        <v>0</v>
      </c>
      <c r="H31" s="202"/>
      <c r="I31" s="210">
        <f t="shared" si="11"/>
        <v>0</v>
      </c>
      <c r="K31" s="202"/>
      <c r="L31" s="210">
        <f t="shared" si="12"/>
        <v>0</v>
      </c>
      <c r="N31" s="202"/>
      <c r="O31" s="210">
        <f t="shared" si="13"/>
        <v>0</v>
      </c>
      <c r="Q31" s="202"/>
      <c r="R31" s="210">
        <f t="shared" si="14"/>
        <v>0</v>
      </c>
      <c r="T31" s="202"/>
      <c r="U31" s="210">
        <f t="shared" si="15"/>
        <v>0</v>
      </c>
      <c r="W31" s="202"/>
      <c r="X31" s="210">
        <f t="shared" si="16"/>
        <v>0</v>
      </c>
      <c r="Z31" s="202"/>
      <c r="AA31" s="210">
        <f t="shared" si="17"/>
        <v>0</v>
      </c>
      <c r="AC31" s="202"/>
      <c r="AD31" s="210">
        <f t="shared" si="18"/>
        <v>0</v>
      </c>
      <c r="AF31" s="202"/>
      <c r="AG31" s="210">
        <f t="shared" si="19"/>
        <v>0</v>
      </c>
    </row>
    <row r="32" spans="2:33" ht="13.15" customHeight="1" x14ac:dyDescent="0.25">
      <c r="B32" s="11" t="s">
        <v>203</v>
      </c>
      <c r="E32" s="204"/>
      <c r="F32" s="211">
        <f t="shared" si="10"/>
        <v>0</v>
      </c>
      <c r="H32" s="204"/>
      <c r="I32" s="211">
        <f t="shared" si="11"/>
        <v>0</v>
      </c>
      <c r="K32" s="204"/>
      <c r="L32" s="211">
        <f t="shared" si="12"/>
        <v>0</v>
      </c>
      <c r="N32" s="204"/>
      <c r="O32" s="211">
        <f t="shared" si="13"/>
        <v>0</v>
      </c>
      <c r="Q32" s="204"/>
      <c r="R32" s="211">
        <f t="shared" si="14"/>
        <v>0</v>
      </c>
      <c r="T32" s="204"/>
      <c r="U32" s="211">
        <f t="shared" si="15"/>
        <v>0</v>
      </c>
      <c r="W32" s="204"/>
      <c r="X32" s="211">
        <f t="shared" si="16"/>
        <v>0</v>
      </c>
      <c r="Z32" s="204"/>
      <c r="AA32" s="211">
        <f t="shared" si="17"/>
        <v>0</v>
      </c>
      <c r="AC32" s="204"/>
      <c r="AD32" s="211">
        <f t="shared" si="18"/>
        <v>0</v>
      </c>
      <c r="AF32" s="204"/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02"/>
      <c r="F36" s="210">
        <f t="shared" ref="F36:F39" si="20">IFERROR(E36/E$27,0)</f>
        <v>0</v>
      </c>
      <c r="H36" s="202"/>
      <c r="I36" s="210">
        <f t="shared" ref="I36:I39" si="21">IFERROR(H36/H$27,0)</f>
        <v>0</v>
      </c>
      <c r="K36" s="202"/>
      <c r="L36" s="210">
        <f t="shared" ref="L36:L39" si="22">IFERROR(K36/K$27,0)</f>
        <v>0</v>
      </c>
      <c r="N36" s="202"/>
      <c r="O36" s="210">
        <f t="shared" ref="O36:O39" si="23">IFERROR(N36/N$27,0)</f>
        <v>0</v>
      </c>
      <c r="Q36" s="202"/>
      <c r="R36" s="210">
        <f t="shared" ref="R36:R39" si="24">IFERROR(Q36/Q$27,0)</f>
        <v>0</v>
      </c>
      <c r="T36" s="202"/>
      <c r="U36" s="210">
        <f t="shared" ref="U36:U39" si="25">IFERROR(T36/T$27,0)</f>
        <v>0</v>
      </c>
      <c r="W36" s="202"/>
      <c r="X36" s="210">
        <f t="shared" ref="X36:X39" si="26">IFERROR(W36/W$27,0)</f>
        <v>0</v>
      </c>
      <c r="Z36" s="202"/>
      <c r="AA36" s="210">
        <f t="shared" ref="AA36:AA39" si="27">IFERROR(Z36/Z$27,0)</f>
        <v>0</v>
      </c>
      <c r="AC36" s="202"/>
      <c r="AD36" s="210">
        <f t="shared" ref="AD36:AD39" si="28">IFERROR(AC36/AC$27,0)</f>
        <v>0</v>
      </c>
      <c r="AF36" s="202"/>
      <c r="AG36" s="210">
        <f t="shared" ref="AG36:AG39" si="29">IFERROR(AF36/AF$27,0)</f>
        <v>0</v>
      </c>
    </row>
    <row r="37" spans="2:33" ht="13.15" customHeight="1" x14ac:dyDescent="0.25">
      <c r="B37" s="11" t="s">
        <v>207</v>
      </c>
      <c r="E37" s="202"/>
      <c r="F37" s="210">
        <f t="shared" si="20"/>
        <v>0</v>
      </c>
      <c r="H37" s="202"/>
      <c r="I37" s="210">
        <f t="shared" si="21"/>
        <v>0</v>
      </c>
      <c r="K37" s="202"/>
      <c r="L37" s="210">
        <f t="shared" si="22"/>
        <v>0</v>
      </c>
      <c r="N37" s="202"/>
      <c r="O37" s="210">
        <f t="shared" si="23"/>
        <v>0</v>
      </c>
      <c r="Q37" s="202"/>
      <c r="R37" s="210">
        <f t="shared" si="24"/>
        <v>0</v>
      </c>
      <c r="T37" s="202"/>
      <c r="U37" s="210">
        <f t="shared" si="25"/>
        <v>0</v>
      </c>
      <c r="W37" s="202"/>
      <c r="X37" s="210">
        <f t="shared" si="26"/>
        <v>0</v>
      </c>
      <c r="Z37" s="202"/>
      <c r="AA37" s="210">
        <f t="shared" si="27"/>
        <v>0</v>
      </c>
      <c r="AC37" s="202"/>
      <c r="AD37" s="210">
        <f t="shared" si="28"/>
        <v>0</v>
      </c>
      <c r="AF37" s="202"/>
      <c r="AG37" s="210">
        <f t="shared" si="29"/>
        <v>0</v>
      </c>
    </row>
    <row r="38" spans="2:33" ht="13.15" customHeight="1" x14ac:dyDescent="0.25">
      <c r="B38" s="11" t="s">
        <v>208</v>
      </c>
      <c r="E38" s="204"/>
      <c r="F38" s="211">
        <f t="shared" si="20"/>
        <v>0</v>
      </c>
      <c r="H38" s="204"/>
      <c r="I38" s="211">
        <f t="shared" si="21"/>
        <v>0</v>
      </c>
      <c r="K38" s="204"/>
      <c r="L38" s="211">
        <f t="shared" si="22"/>
        <v>0</v>
      </c>
      <c r="N38" s="204"/>
      <c r="O38" s="211">
        <f t="shared" si="23"/>
        <v>0</v>
      </c>
      <c r="Q38" s="204"/>
      <c r="R38" s="211">
        <f t="shared" si="24"/>
        <v>0</v>
      </c>
      <c r="T38" s="204"/>
      <c r="U38" s="211">
        <f t="shared" si="25"/>
        <v>0</v>
      </c>
      <c r="W38" s="204"/>
      <c r="X38" s="211">
        <f t="shared" si="26"/>
        <v>0</v>
      </c>
      <c r="Z38" s="204"/>
      <c r="AA38" s="211">
        <f t="shared" si="27"/>
        <v>0</v>
      </c>
      <c r="AC38" s="204"/>
      <c r="AD38" s="211">
        <f t="shared" si="28"/>
        <v>0</v>
      </c>
      <c r="AF38" s="204"/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si="21"/>
        <v>0</v>
      </c>
      <c r="K39" s="212">
        <f>SUM(K36:K38)</f>
        <v>0</v>
      </c>
      <c r="L39" s="213">
        <f t="shared" si="22"/>
        <v>0</v>
      </c>
      <c r="N39" s="212">
        <f>SUM(N36:N38)</f>
        <v>0</v>
      </c>
      <c r="O39" s="213">
        <f t="shared" si="23"/>
        <v>0</v>
      </c>
      <c r="Q39" s="212">
        <f>SUM(Q36:Q38)</f>
        <v>0</v>
      </c>
      <c r="R39" s="213">
        <f t="shared" si="24"/>
        <v>0</v>
      </c>
      <c r="T39" s="212">
        <f>SUM(T36:T38)</f>
        <v>0</v>
      </c>
      <c r="U39" s="213">
        <f t="shared" si="25"/>
        <v>0</v>
      </c>
      <c r="W39" s="212">
        <f>SUM(W36:W38)</f>
        <v>0</v>
      </c>
      <c r="X39" s="213">
        <f t="shared" si="26"/>
        <v>0</v>
      </c>
      <c r="Z39" s="212">
        <f>SUM(Z36:Z38)</f>
        <v>0</v>
      </c>
      <c r="AA39" s="213">
        <f t="shared" si="27"/>
        <v>0</v>
      </c>
      <c r="AC39" s="212">
        <f>SUM(AC36:AC38)</f>
        <v>0</v>
      </c>
      <c r="AD39" s="213">
        <f t="shared" si="28"/>
        <v>0</v>
      </c>
      <c r="AF39" s="212">
        <f>SUM(AF36:AF38)</f>
        <v>0</v>
      </c>
      <c r="AG39" s="213">
        <f t="shared" si="29"/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02"/>
      <c r="F42" s="210">
        <f t="shared" ref="F42:F54" si="30">IFERROR(E42/E$27,0)</f>
        <v>0</v>
      </c>
      <c r="H42" s="202"/>
      <c r="I42" s="210">
        <f t="shared" ref="I42:I54" si="31">IFERROR(H42/H$27,0)</f>
        <v>0</v>
      </c>
      <c r="K42" s="202"/>
      <c r="L42" s="210">
        <f t="shared" ref="L42:L54" si="32">IFERROR(K42/K$27,0)</f>
        <v>0</v>
      </c>
      <c r="N42" s="202"/>
      <c r="O42" s="210">
        <f t="shared" ref="O42:O54" si="33">IFERROR(N42/N$27,0)</f>
        <v>0</v>
      </c>
      <c r="Q42" s="202"/>
      <c r="R42" s="210">
        <f t="shared" ref="R42:R54" si="34">IFERROR(Q42/Q$27,0)</f>
        <v>0</v>
      </c>
      <c r="T42" s="202"/>
      <c r="U42" s="210">
        <f t="shared" ref="U42:U54" si="35">IFERROR(T42/T$27,0)</f>
        <v>0</v>
      </c>
      <c r="W42" s="202"/>
      <c r="X42" s="210">
        <f t="shared" ref="X42:X54" si="36">IFERROR(W42/W$27,0)</f>
        <v>0</v>
      </c>
      <c r="Z42" s="202"/>
      <c r="AA42" s="210">
        <f t="shared" ref="AA42:AA54" si="37">IFERROR(Z42/Z$27,0)</f>
        <v>0</v>
      </c>
      <c r="AC42" s="202"/>
      <c r="AD42" s="210">
        <f t="shared" ref="AD42:AD54" si="38">IFERROR(AC42/AC$27,0)</f>
        <v>0</v>
      </c>
      <c r="AF42" s="202"/>
      <c r="AG42" s="210">
        <f t="shared" ref="AG42:AG54" si="39">IFERROR(AF42/AF$27,0)</f>
        <v>0</v>
      </c>
    </row>
    <row r="43" spans="2:33" ht="13.15" customHeight="1" x14ac:dyDescent="0.25">
      <c r="B43" s="11" t="s">
        <v>212</v>
      </c>
      <c r="E43" s="202"/>
      <c r="F43" s="210">
        <f t="shared" si="30"/>
        <v>0</v>
      </c>
      <c r="H43" s="202"/>
      <c r="I43" s="210">
        <f t="shared" si="31"/>
        <v>0</v>
      </c>
      <c r="K43" s="202"/>
      <c r="L43" s="210">
        <f t="shared" si="32"/>
        <v>0</v>
      </c>
      <c r="N43" s="202"/>
      <c r="O43" s="210">
        <f t="shared" si="33"/>
        <v>0</v>
      </c>
      <c r="Q43" s="202"/>
      <c r="R43" s="210">
        <f t="shared" si="34"/>
        <v>0</v>
      </c>
      <c r="T43" s="202"/>
      <c r="U43" s="210">
        <f t="shared" si="35"/>
        <v>0</v>
      </c>
      <c r="W43" s="202"/>
      <c r="X43" s="210">
        <f t="shared" si="36"/>
        <v>0</v>
      </c>
      <c r="Z43" s="202"/>
      <c r="AA43" s="210">
        <f t="shared" si="37"/>
        <v>0</v>
      </c>
      <c r="AC43" s="202"/>
      <c r="AD43" s="210">
        <f t="shared" si="38"/>
        <v>0</v>
      </c>
      <c r="AF43" s="202"/>
      <c r="AG43" s="210">
        <f t="shared" si="39"/>
        <v>0</v>
      </c>
    </row>
    <row r="44" spans="2:33" ht="13.15" customHeight="1" x14ac:dyDescent="0.25">
      <c r="B44" s="11" t="s">
        <v>213</v>
      </c>
      <c r="E44" s="202"/>
      <c r="F44" s="210">
        <f t="shared" si="30"/>
        <v>0</v>
      </c>
      <c r="H44" s="202"/>
      <c r="I44" s="210">
        <f t="shared" si="31"/>
        <v>0</v>
      </c>
      <c r="K44" s="202"/>
      <c r="L44" s="210">
        <f t="shared" si="32"/>
        <v>0</v>
      </c>
      <c r="N44" s="202"/>
      <c r="O44" s="210">
        <f t="shared" si="33"/>
        <v>0</v>
      </c>
      <c r="Q44" s="202"/>
      <c r="R44" s="210">
        <f t="shared" si="34"/>
        <v>0</v>
      </c>
      <c r="T44" s="202"/>
      <c r="U44" s="210">
        <f t="shared" si="35"/>
        <v>0</v>
      </c>
      <c r="W44" s="202"/>
      <c r="X44" s="210">
        <f t="shared" si="36"/>
        <v>0</v>
      </c>
      <c r="Z44" s="202"/>
      <c r="AA44" s="210">
        <f t="shared" si="37"/>
        <v>0</v>
      </c>
      <c r="AC44" s="202"/>
      <c r="AD44" s="210">
        <f t="shared" si="38"/>
        <v>0</v>
      </c>
      <c r="AF44" s="202"/>
      <c r="AG44" s="210">
        <f t="shared" si="39"/>
        <v>0</v>
      </c>
    </row>
    <row r="45" spans="2:33" ht="13.15" customHeight="1" x14ac:dyDescent="0.25">
      <c r="B45" s="11" t="s">
        <v>214</v>
      </c>
      <c r="E45" s="202"/>
      <c r="F45" s="210">
        <f t="shared" si="30"/>
        <v>0</v>
      </c>
      <c r="H45" s="202"/>
      <c r="I45" s="210">
        <f t="shared" si="31"/>
        <v>0</v>
      </c>
      <c r="K45" s="202"/>
      <c r="L45" s="210">
        <f t="shared" si="32"/>
        <v>0</v>
      </c>
      <c r="N45" s="202"/>
      <c r="O45" s="210">
        <f t="shared" si="33"/>
        <v>0</v>
      </c>
      <c r="Q45" s="202"/>
      <c r="R45" s="210">
        <f t="shared" si="34"/>
        <v>0</v>
      </c>
      <c r="T45" s="202"/>
      <c r="U45" s="210">
        <f t="shared" si="35"/>
        <v>0</v>
      </c>
      <c r="W45" s="202"/>
      <c r="X45" s="210">
        <f t="shared" si="36"/>
        <v>0</v>
      </c>
      <c r="Z45" s="202"/>
      <c r="AA45" s="210">
        <f t="shared" si="37"/>
        <v>0</v>
      </c>
      <c r="AC45" s="202"/>
      <c r="AD45" s="210">
        <f t="shared" si="38"/>
        <v>0</v>
      </c>
      <c r="AF45" s="202"/>
      <c r="AG45" s="210">
        <f t="shared" si="39"/>
        <v>0</v>
      </c>
    </row>
    <row r="46" spans="2:33" ht="13.15" customHeight="1" x14ac:dyDescent="0.25">
      <c r="B46" s="11" t="s">
        <v>215</v>
      </c>
      <c r="E46" s="202"/>
      <c r="F46" s="210">
        <f t="shared" si="30"/>
        <v>0</v>
      </c>
      <c r="H46" s="202"/>
      <c r="I46" s="210">
        <f t="shared" si="31"/>
        <v>0</v>
      </c>
      <c r="K46" s="202"/>
      <c r="L46" s="210">
        <f t="shared" si="32"/>
        <v>0</v>
      </c>
      <c r="N46" s="202"/>
      <c r="O46" s="210">
        <f t="shared" si="33"/>
        <v>0</v>
      </c>
      <c r="Q46" s="202"/>
      <c r="R46" s="210">
        <f t="shared" si="34"/>
        <v>0</v>
      </c>
      <c r="T46" s="202"/>
      <c r="U46" s="210">
        <f t="shared" si="35"/>
        <v>0</v>
      </c>
      <c r="W46" s="202"/>
      <c r="X46" s="210">
        <f t="shared" si="36"/>
        <v>0</v>
      </c>
      <c r="Z46" s="202"/>
      <c r="AA46" s="210">
        <f t="shared" si="37"/>
        <v>0</v>
      </c>
      <c r="AC46" s="202"/>
      <c r="AD46" s="210">
        <f t="shared" si="38"/>
        <v>0</v>
      </c>
      <c r="AF46" s="202"/>
      <c r="AG46" s="210">
        <f t="shared" si="39"/>
        <v>0</v>
      </c>
    </row>
    <row r="47" spans="2:33" ht="13.15" customHeight="1" x14ac:dyDescent="0.25">
      <c r="B47" s="11" t="s">
        <v>216</v>
      </c>
      <c r="E47" s="202"/>
      <c r="F47" s="210">
        <f t="shared" si="30"/>
        <v>0</v>
      </c>
      <c r="H47" s="202"/>
      <c r="I47" s="210">
        <f t="shared" si="31"/>
        <v>0</v>
      </c>
      <c r="K47" s="202"/>
      <c r="L47" s="210">
        <f t="shared" si="32"/>
        <v>0</v>
      </c>
      <c r="N47" s="202"/>
      <c r="O47" s="210">
        <f t="shared" si="33"/>
        <v>0</v>
      </c>
      <c r="Q47" s="202"/>
      <c r="R47" s="210">
        <f t="shared" si="34"/>
        <v>0</v>
      </c>
      <c r="T47" s="202"/>
      <c r="U47" s="210">
        <f t="shared" si="35"/>
        <v>0</v>
      </c>
      <c r="W47" s="202"/>
      <c r="X47" s="210">
        <f t="shared" si="36"/>
        <v>0</v>
      </c>
      <c r="Z47" s="202"/>
      <c r="AA47" s="210">
        <f t="shared" si="37"/>
        <v>0</v>
      </c>
      <c r="AC47" s="202"/>
      <c r="AD47" s="210">
        <f t="shared" si="38"/>
        <v>0</v>
      </c>
      <c r="AF47" s="202"/>
      <c r="AG47" s="210">
        <f t="shared" si="39"/>
        <v>0</v>
      </c>
    </row>
    <row r="48" spans="2:33" ht="13.15" customHeight="1" x14ac:dyDescent="0.25">
      <c r="B48" s="11" t="s">
        <v>217</v>
      </c>
      <c r="E48" s="202"/>
      <c r="F48" s="210">
        <f t="shared" si="30"/>
        <v>0</v>
      </c>
      <c r="H48" s="202"/>
      <c r="I48" s="210">
        <f t="shared" si="31"/>
        <v>0</v>
      </c>
      <c r="K48" s="202"/>
      <c r="L48" s="210">
        <f t="shared" si="32"/>
        <v>0</v>
      </c>
      <c r="N48" s="202"/>
      <c r="O48" s="210">
        <f t="shared" si="33"/>
        <v>0</v>
      </c>
      <c r="Q48" s="202"/>
      <c r="R48" s="210">
        <f t="shared" si="34"/>
        <v>0</v>
      </c>
      <c r="T48" s="202"/>
      <c r="U48" s="210">
        <f t="shared" si="35"/>
        <v>0</v>
      </c>
      <c r="W48" s="202"/>
      <c r="X48" s="210">
        <f t="shared" si="36"/>
        <v>0</v>
      </c>
      <c r="Z48" s="202"/>
      <c r="AA48" s="210">
        <f t="shared" si="37"/>
        <v>0</v>
      </c>
      <c r="AC48" s="202"/>
      <c r="AD48" s="210">
        <f t="shared" si="38"/>
        <v>0</v>
      </c>
      <c r="AF48" s="202"/>
      <c r="AG48" s="210">
        <f t="shared" si="39"/>
        <v>0</v>
      </c>
    </row>
    <row r="49" spans="2:33" ht="13.15" customHeight="1" x14ac:dyDescent="0.25">
      <c r="B49" s="11" t="s">
        <v>218</v>
      </c>
      <c r="E49" s="202"/>
      <c r="F49" s="210">
        <f t="shared" si="30"/>
        <v>0</v>
      </c>
      <c r="H49" s="202"/>
      <c r="I49" s="210">
        <f t="shared" si="31"/>
        <v>0</v>
      </c>
      <c r="K49" s="202"/>
      <c r="L49" s="210">
        <f t="shared" si="32"/>
        <v>0</v>
      </c>
      <c r="N49" s="202"/>
      <c r="O49" s="210">
        <f t="shared" si="33"/>
        <v>0</v>
      </c>
      <c r="Q49" s="202"/>
      <c r="R49" s="210">
        <f t="shared" si="34"/>
        <v>0</v>
      </c>
      <c r="T49" s="202"/>
      <c r="U49" s="210">
        <f t="shared" si="35"/>
        <v>0</v>
      </c>
      <c r="W49" s="202"/>
      <c r="X49" s="210">
        <f t="shared" si="36"/>
        <v>0</v>
      </c>
      <c r="Z49" s="202"/>
      <c r="AA49" s="210">
        <f t="shared" si="37"/>
        <v>0</v>
      </c>
      <c r="AC49" s="202"/>
      <c r="AD49" s="210">
        <f t="shared" si="38"/>
        <v>0</v>
      </c>
      <c r="AF49" s="202"/>
      <c r="AG49" s="210">
        <f t="shared" si="39"/>
        <v>0</v>
      </c>
    </row>
    <row r="50" spans="2:33" x14ac:dyDescent="0.25">
      <c r="B50" s="11" t="s">
        <v>219</v>
      </c>
      <c r="E50" s="202"/>
      <c r="F50" s="210">
        <f t="shared" si="30"/>
        <v>0</v>
      </c>
      <c r="H50" s="202"/>
      <c r="I50" s="210">
        <f t="shared" si="31"/>
        <v>0</v>
      </c>
      <c r="K50" s="202"/>
      <c r="L50" s="210">
        <f t="shared" si="32"/>
        <v>0</v>
      </c>
      <c r="N50" s="202"/>
      <c r="O50" s="210">
        <f t="shared" si="33"/>
        <v>0</v>
      </c>
      <c r="Q50" s="202"/>
      <c r="R50" s="210">
        <f t="shared" si="34"/>
        <v>0</v>
      </c>
      <c r="T50" s="202"/>
      <c r="U50" s="210">
        <f t="shared" si="35"/>
        <v>0</v>
      </c>
      <c r="W50" s="202"/>
      <c r="X50" s="210">
        <f t="shared" si="36"/>
        <v>0</v>
      </c>
      <c r="Z50" s="202"/>
      <c r="AA50" s="210">
        <f t="shared" si="37"/>
        <v>0</v>
      </c>
      <c r="AC50" s="202"/>
      <c r="AD50" s="210">
        <f t="shared" si="38"/>
        <v>0</v>
      </c>
      <c r="AF50" s="202"/>
      <c r="AG50" s="210">
        <f t="shared" si="39"/>
        <v>0</v>
      </c>
    </row>
    <row r="51" spans="2:33" ht="13.15" customHeight="1" x14ac:dyDescent="0.25">
      <c r="B51" s="11" t="s">
        <v>220</v>
      </c>
      <c r="E51" s="202"/>
      <c r="F51" s="210">
        <f t="shared" si="30"/>
        <v>0</v>
      </c>
      <c r="H51" s="202"/>
      <c r="I51" s="210">
        <f t="shared" si="31"/>
        <v>0</v>
      </c>
      <c r="K51" s="202"/>
      <c r="L51" s="210">
        <f t="shared" si="32"/>
        <v>0</v>
      </c>
      <c r="N51" s="202"/>
      <c r="O51" s="210">
        <f t="shared" si="33"/>
        <v>0</v>
      </c>
      <c r="Q51" s="202"/>
      <c r="R51" s="210">
        <f t="shared" si="34"/>
        <v>0</v>
      </c>
      <c r="T51" s="202"/>
      <c r="U51" s="210">
        <f t="shared" si="35"/>
        <v>0</v>
      </c>
      <c r="W51" s="202"/>
      <c r="X51" s="210">
        <f t="shared" si="36"/>
        <v>0</v>
      </c>
      <c r="Z51" s="202"/>
      <c r="AA51" s="210">
        <f t="shared" si="37"/>
        <v>0</v>
      </c>
      <c r="AC51" s="202"/>
      <c r="AD51" s="210">
        <f t="shared" si="38"/>
        <v>0</v>
      </c>
      <c r="AF51" s="202"/>
      <c r="AG51" s="210">
        <f t="shared" si="39"/>
        <v>0</v>
      </c>
    </row>
    <row r="52" spans="2:33" ht="13.15" customHeight="1" x14ac:dyDescent="0.25">
      <c r="B52" s="11" t="s">
        <v>221</v>
      </c>
      <c r="E52" s="202"/>
      <c r="F52" s="210">
        <f t="shared" si="30"/>
        <v>0</v>
      </c>
      <c r="H52" s="202"/>
      <c r="I52" s="210">
        <f t="shared" si="31"/>
        <v>0</v>
      </c>
      <c r="K52" s="202"/>
      <c r="L52" s="210">
        <f t="shared" si="32"/>
        <v>0</v>
      </c>
      <c r="N52" s="202"/>
      <c r="O52" s="210">
        <f t="shared" si="33"/>
        <v>0</v>
      </c>
      <c r="Q52" s="202"/>
      <c r="R52" s="210">
        <f t="shared" si="34"/>
        <v>0</v>
      </c>
      <c r="T52" s="202"/>
      <c r="U52" s="210">
        <f t="shared" si="35"/>
        <v>0</v>
      </c>
      <c r="W52" s="202"/>
      <c r="X52" s="210">
        <f t="shared" si="36"/>
        <v>0</v>
      </c>
      <c r="Z52" s="202"/>
      <c r="AA52" s="210">
        <f t="shared" si="37"/>
        <v>0</v>
      </c>
      <c r="AC52" s="202"/>
      <c r="AD52" s="210">
        <f t="shared" si="38"/>
        <v>0</v>
      </c>
      <c r="AF52" s="202"/>
      <c r="AG52" s="210">
        <f t="shared" si="39"/>
        <v>0</v>
      </c>
    </row>
    <row r="53" spans="2:33" ht="13.15" customHeight="1" x14ac:dyDescent="0.25">
      <c r="B53" s="11" t="s">
        <v>222</v>
      </c>
      <c r="E53" s="204"/>
      <c r="F53" s="211">
        <f t="shared" si="30"/>
        <v>0</v>
      </c>
      <c r="H53" s="204"/>
      <c r="I53" s="211">
        <f t="shared" si="31"/>
        <v>0</v>
      </c>
      <c r="K53" s="204"/>
      <c r="L53" s="211">
        <f t="shared" si="32"/>
        <v>0</v>
      </c>
      <c r="N53" s="204"/>
      <c r="O53" s="211">
        <f t="shared" si="33"/>
        <v>0</v>
      </c>
      <c r="Q53" s="204"/>
      <c r="R53" s="211">
        <f t="shared" si="34"/>
        <v>0</v>
      </c>
      <c r="T53" s="204"/>
      <c r="U53" s="211">
        <f t="shared" si="35"/>
        <v>0</v>
      </c>
      <c r="W53" s="204"/>
      <c r="X53" s="211">
        <f t="shared" si="36"/>
        <v>0</v>
      </c>
      <c r="Z53" s="204"/>
      <c r="AA53" s="211">
        <f t="shared" si="37"/>
        <v>0</v>
      </c>
      <c r="AC53" s="204"/>
      <c r="AD53" s="211">
        <f t="shared" si="38"/>
        <v>0</v>
      </c>
      <c r="AF53" s="204"/>
      <c r="AG53" s="211">
        <f t="shared" si="39"/>
        <v>0</v>
      </c>
    </row>
    <row r="54" spans="2:33" ht="13.15" customHeight="1" x14ac:dyDescent="0.25">
      <c r="B54" s="53" t="s">
        <v>223</v>
      </c>
      <c r="C54" s="53"/>
      <c r="D54" s="53"/>
      <c r="E54" s="212">
        <f>SUM(E42:E53)</f>
        <v>0</v>
      </c>
      <c r="F54" s="213">
        <f t="shared" si="30"/>
        <v>0</v>
      </c>
      <c r="H54" s="212">
        <f>SUM(H42:H53)</f>
        <v>0</v>
      </c>
      <c r="I54" s="213">
        <f t="shared" si="31"/>
        <v>0</v>
      </c>
      <c r="K54" s="212">
        <f>SUM(K42:K53)</f>
        <v>0</v>
      </c>
      <c r="L54" s="213">
        <f t="shared" si="32"/>
        <v>0</v>
      </c>
      <c r="N54" s="212">
        <f>SUM(N42:N53)</f>
        <v>0</v>
      </c>
      <c r="O54" s="213">
        <f t="shared" si="33"/>
        <v>0</v>
      </c>
      <c r="Q54" s="212">
        <f>SUM(Q42:Q53)</f>
        <v>0</v>
      </c>
      <c r="R54" s="213">
        <f t="shared" si="34"/>
        <v>0</v>
      </c>
      <c r="T54" s="212">
        <f>SUM(T42:T53)</f>
        <v>0</v>
      </c>
      <c r="U54" s="213">
        <f t="shared" si="35"/>
        <v>0</v>
      </c>
      <c r="W54" s="212">
        <f>SUM(W42:W53)</f>
        <v>0</v>
      </c>
      <c r="X54" s="213">
        <f t="shared" si="36"/>
        <v>0</v>
      </c>
      <c r="Z54" s="212">
        <f>SUM(Z42:Z53)</f>
        <v>0</v>
      </c>
      <c r="AA54" s="213">
        <f t="shared" si="37"/>
        <v>0</v>
      </c>
      <c r="AC54" s="212">
        <f>SUM(AC42:AC53)</f>
        <v>0</v>
      </c>
      <c r="AD54" s="213">
        <f t="shared" si="38"/>
        <v>0</v>
      </c>
      <c r="AF54" s="212">
        <f>SUM(AF42:AF53)</f>
        <v>0</v>
      </c>
      <c r="AG54" s="213">
        <f t="shared" si="39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02"/>
      <c r="F57" s="210">
        <f t="shared" ref="F57:F63" si="40">IFERROR(E57/E$27,0)</f>
        <v>0</v>
      </c>
      <c r="H57" s="202"/>
      <c r="I57" s="210">
        <f t="shared" ref="I57:I61" si="41">IFERROR(H57/H$27,0)</f>
        <v>0</v>
      </c>
      <c r="K57" s="202"/>
      <c r="L57" s="210">
        <f t="shared" ref="L57:L61" si="42">IFERROR(K57/K$27,0)</f>
        <v>0</v>
      </c>
      <c r="N57" s="202"/>
      <c r="O57" s="210">
        <f t="shared" ref="O57:O61" si="43">IFERROR(N57/N$27,0)</f>
        <v>0</v>
      </c>
      <c r="Q57" s="202"/>
      <c r="R57" s="210">
        <f t="shared" ref="R57:R61" si="44">IFERROR(Q57/Q$27,0)</f>
        <v>0</v>
      </c>
      <c r="T57" s="202"/>
      <c r="U57" s="210">
        <f t="shared" ref="U57:U61" si="45">IFERROR(T57/T$27,0)</f>
        <v>0</v>
      </c>
      <c r="W57" s="202"/>
      <c r="X57" s="210">
        <f t="shared" ref="X57:X61" si="46">IFERROR(W57/W$27,0)</f>
        <v>0</v>
      </c>
      <c r="Z57" s="202"/>
      <c r="AA57" s="210">
        <f t="shared" ref="AA57:AA61" si="47">IFERROR(Z57/Z$27,0)</f>
        <v>0</v>
      </c>
      <c r="AC57" s="202"/>
      <c r="AD57" s="210">
        <f t="shared" ref="AD57:AD61" si="48">IFERROR(AC57/AC$27,0)</f>
        <v>0</v>
      </c>
      <c r="AF57" s="202"/>
      <c r="AG57" s="210">
        <f t="shared" ref="AG57:AG61" si="49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02"/>
      <c r="F58" s="210">
        <f t="shared" si="40"/>
        <v>0</v>
      </c>
      <c r="H58" s="202"/>
      <c r="I58" s="210">
        <f t="shared" si="41"/>
        <v>0</v>
      </c>
      <c r="K58" s="202"/>
      <c r="L58" s="210">
        <f t="shared" si="42"/>
        <v>0</v>
      </c>
      <c r="N58" s="202"/>
      <c r="O58" s="210">
        <f t="shared" si="43"/>
        <v>0</v>
      </c>
      <c r="Q58" s="202"/>
      <c r="R58" s="210">
        <f t="shared" si="44"/>
        <v>0</v>
      </c>
      <c r="T58" s="202"/>
      <c r="U58" s="210">
        <f t="shared" si="45"/>
        <v>0</v>
      </c>
      <c r="W58" s="202"/>
      <c r="X58" s="210">
        <f t="shared" si="46"/>
        <v>0</v>
      </c>
      <c r="Z58" s="202"/>
      <c r="AA58" s="210">
        <f t="shared" si="47"/>
        <v>0</v>
      </c>
      <c r="AC58" s="202"/>
      <c r="AD58" s="210">
        <f t="shared" si="48"/>
        <v>0</v>
      </c>
      <c r="AF58" s="202"/>
      <c r="AG58" s="210">
        <f t="shared" si="49"/>
        <v>0</v>
      </c>
    </row>
    <row r="59" spans="2:33" ht="13.15" customHeight="1" x14ac:dyDescent="0.25">
      <c r="B59" s="11" t="s">
        <v>227</v>
      </c>
      <c r="C59" s="53"/>
      <c r="D59" s="53"/>
      <c r="E59" s="202"/>
      <c r="F59" s="210">
        <f t="shared" si="40"/>
        <v>0</v>
      </c>
      <c r="H59" s="202"/>
      <c r="I59" s="210">
        <f t="shared" si="41"/>
        <v>0</v>
      </c>
      <c r="K59" s="202"/>
      <c r="L59" s="210">
        <f t="shared" si="42"/>
        <v>0</v>
      </c>
      <c r="N59" s="202"/>
      <c r="O59" s="210">
        <f t="shared" si="43"/>
        <v>0</v>
      </c>
      <c r="Q59" s="202"/>
      <c r="R59" s="210">
        <f t="shared" si="44"/>
        <v>0</v>
      </c>
      <c r="T59" s="202"/>
      <c r="U59" s="210">
        <f t="shared" si="45"/>
        <v>0</v>
      </c>
      <c r="W59" s="202"/>
      <c r="X59" s="210">
        <f t="shared" si="46"/>
        <v>0</v>
      </c>
      <c r="Z59" s="202"/>
      <c r="AA59" s="210">
        <f t="shared" si="47"/>
        <v>0</v>
      </c>
      <c r="AC59" s="202"/>
      <c r="AD59" s="210">
        <f t="shared" si="48"/>
        <v>0</v>
      </c>
      <c r="AF59" s="202"/>
      <c r="AG59" s="210">
        <f t="shared" si="49"/>
        <v>0</v>
      </c>
    </row>
    <row r="60" spans="2:33" ht="13.15" customHeight="1" x14ac:dyDescent="0.25">
      <c r="B60" s="11" t="s">
        <v>228</v>
      </c>
      <c r="C60" s="53"/>
      <c r="D60" s="53"/>
      <c r="E60" s="204"/>
      <c r="F60" s="211">
        <f t="shared" si="40"/>
        <v>0</v>
      </c>
      <c r="H60" s="204"/>
      <c r="I60" s="211">
        <f t="shared" si="41"/>
        <v>0</v>
      </c>
      <c r="K60" s="204"/>
      <c r="L60" s="211">
        <f t="shared" si="42"/>
        <v>0</v>
      </c>
      <c r="N60" s="204"/>
      <c r="O60" s="211">
        <f t="shared" si="43"/>
        <v>0</v>
      </c>
      <c r="Q60" s="204"/>
      <c r="R60" s="211">
        <f t="shared" si="44"/>
        <v>0</v>
      </c>
      <c r="T60" s="204"/>
      <c r="U60" s="211">
        <f t="shared" si="45"/>
        <v>0</v>
      </c>
      <c r="W60" s="204"/>
      <c r="X60" s="211">
        <f t="shared" si="46"/>
        <v>0</v>
      </c>
      <c r="Z60" s="204"/>
      <c r="AA60" s="211">
        <f t="shared" si="47"/>
        <v>0</v>
      </c>
      <c r="AC60" s="204"/>
      <c r="AD60" s="211">
        <f t="shared" si="48"/>
        <v>0</v>
      </c>
      <c r="AF60" s="204"/>
      <c r="AG60" s="211">
        <f t="shared" si="49"/>
        <v>0</v>
      </c>
    </row>
    <row r="61" spans="2:33" x14ac:dyDescent="0.25">
      <c r="B61" s="53" t="s">
        <v>229</v>
      </c>
      <c r="E61" s="212">
        <f>SUM(E57:E60)</f>
        <v>0</v>
      </c>
      <c r="F61" s="213">
        <f t="shared" si="40"/>
        <v>0</v>
      </c>
      <c r="H61" s="212">
        <f>SUM(H57:H60)</f>
        <v>0</v>
      </c>
      <c r="I61" s="213">
        <f t="shared" si="41"/>
        <v>0</v>
      </c>
      <c r="K61" s="212">
        <f>SUM(K57:K60)</f>
        <v>0</v>
      </c>
      <c r="L61" s="213">
        <f t="shared" si="42"/>
        <v>0</v>
      </c>
      <c r="N61" s="212">
        <f>SUM(N57:N60)</f>
        <v>0</v>
      </c>
      <c r="O61" s="213">
        <f t="shared" si="43"/>
        <v>0</v>
      </c>
      <c r="Q61" s="212">
        <f>SUM(Q57:Q60)</f>
        <v>0</v>
      </c>
      <c r="R61" s="213">
        <f t="shared" si="44"/>
        <v>0</v>
      </c>
      <c r="T61" s="212">
        <f>SUM(T57:T60)</f>
        <v>0</v>
      </c>
      <c r="U61" s="213">
        <f t="shared" si="45"/>
        <v>0</v>
      </c>
      <c r="W61" s="212">
        <f>SUM(W57:W60)</f>
        <v>0</v>
      </c>
      <c r="X61" s="213">
        <f t="shared" si="46"/>
        <v>0</v>
      </c>
      <c r="Z61" s="212">
        <f>SUM(Z57:Z60)</f>
        <v>0</v>
      </c>
      <c r="AA61" s="213">
        <f t="shared" si="47"/>
        <v>0</v>
      </c>
      <c r="AC61" s="212">
        <f>SUM(AC57:AC60)</f>
        <v>0</v>
      </c>
      <c r="AD61" s="213">
        <f t="shared" si="48"/>
        <v>0</v>
      </c>
      <c r="AF61" s="212">
        <f>SUM(AF57:AF60)</f>
        <v>0</v>
      </c>
      <c r="AG61" s="213">
        <f t="shared" si="49"/>
        <v>0</v>
      </c>
    </row>
    <row r="62" spans="2:33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40"/>
        <v>0</v>
      </c>
      <c r="H63" s="212">
        <f>H27-H33-H39-H54-H61</f>
        <v>0</v>
      </c>
      <c r="I63" s="213">
        <f t="shared" ref="I63" si="50">IFERROR(H63/H$27,0)</f>
        <v>0</v>
      </c>
      <c r="K63" s="212">
        <f>K27-K33-K39-K54-K61</f>
        <v>0</v>
      </c>
      <c r="L63" s="213">
        <f t="shared" ref="L63" si="51">IFERROR(K63/K$27,0)</f>
        <v>0</v>
      </c>
      <c r="N63" s="212">
        <f>N27-N33-N39-N54-N61</f>
        <v>0</v>
      </c>
      <c r="O63" s="213">
        <f t="shared" ref="O63" si="52">IFERROR(N63/N$27,0)</f>
        <v>0</v>
      </c>
      <c r="Q63" s="212">
        <f>Q27-Q33-Q39-Q54-Q61</f>
        <v>0</v>
      </c>
      <c r="R63" s="213">
        <f t="shared" ref="R63" si="53">IFERROR(Q63/Q$27,0)</f>
        <v>0</v>
      </c>
      <c r="T63" s="212">
        <f>T27-T33-T39-T54-T61</f>
        <v>0</v>
      </c>
      <c r="U63" s="213">
        <f t="shared" ref="U63" si="54">IFERROR(T63/T$27,0)</f>
        <v>0</v>
      </c>
      <c r="W63" s="212">
        <f>W27-W33-W39-W54-W61</f>
        <v>0</v>
      </c>
      <c r="X63" s="213">
        <f t="shared" ref="X63" si="55">IFERROR(W63/W$27,0)</f>
        <v>0</v>
      </c>
      <c r="Z63" s="212">
        <f>Z27-Z33-Z39-Z54-Z61</f>
        <v>0</v>
      </c>
      <c r="AA63" s="213">
        <f t="shared" ref="AA63" si="56">IFERROR(Z63/Z$27,0)</f>
        <v>0</v>
      </c>
      <c r="AC63" s="212">
        <f>AC27-AC33-AC39-AC54-AC61</f>
        <v>0</v>
      </c>
      <c r="AD63" s="213">
        <f t="shared" ref="AD63" si="57">IFERROR(AC63/AC$27,0)</f>
        <v>0</v>
      </c>
      <c r="AF63" s="212">
        <f>AF27-AF33-AF39-AF54-AF61</f>
        <v>0</v>
      </c>
      <c r="AG63" s="213">
        <f t="shared" ref="AG63" si="58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G64" s="276"/>
      <c r="H64" s="262"/>
      <c r="I64" s="263"/>
      <c r="J64" s="276"/>
      <c r="K64" s="262"/>
      <c r="L64" s="263"/>
      <c r="N64" s="262"/>
      <c r="O64" s="263"/>
      <c r="P64" s="276"/>
      <c r="Q64" s="262"/>
      <c r="R64" s="263"/>
      <c r="S64" s="276"/>
      <c r="T64" s="262"/>
      <c r="U64" s="263"/>
      <c r="V64" s="276"/>
      <c r="W64" s="262"/>
      <c r="X64" s="263"/>
      <c r="Y64" s="276"/>
      <c r="Z64" s="262"/>
      <c r="AA64" s="263"/>
      <c r="AB64" s="276"/>
      <c r="AC64" s="262"/>
      <c r="AD64" s="263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x14ac:dyDescent="0.25">
      <c r="A70" s="38">
        <f t="shared" ref="A70:A75" si="59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x14ac:dyDescent="0.25">
      <c r="A71" s="38">
        <f t="shared" si="59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x14ac:dyDescent="0.25">
      <c r="A72" s="38">
        <f t="shared" si="59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x14ac:dyDescent="0.25">
      <c r="A73" s="38">
        <f t="shared" si="59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x14ac:dyDescent="0.25">
      <c r="A74" s="38">
        <f t="shared" si="59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x14ac:dyDescent="0.25">
      <c r="A75" s="38">
        <f t="shared" si="59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</sheetData>
  <sheetProtection selectLockedCells="1"/>
  <mergeCells count="21">
    <mergeCell ref="B75:R75"/>
    <mergeCell ref="I1:L1"/>
    <mergeCell ref="I2:L2"/>
    <mergeCell ref="A3:B3"/>
    <mergeCell ref="F17:F18"/>
    <mergeCell ref="I17:I18"/>
    <mergeCell ref="L17:L18"/>
    <mergeCell ref="B72:R72"/>
    <mergeCell ref="B73:R73"/>
    <mergeCell ref="B74:R74"/>
    <mergeCell ref="AG17:AG18"/>
    <mergeCell ref="B68:R68"/>
    <mergeCell ref="B69:R69"/>
    <mergeCell ref="B70:R70"/>
    <mergeCell ref="B71:R71"/>
    <mergeCell ref="O17:O18"/>
    <mergeCell ref="R17:R18"/>
    <mergeCell ref="U17:U18"/>
    <mergeCell ref="X17:X18"/>
    <mergeCell ref="AA17:AA18"/>
    <mergeCell ref="AD17:AD18"/>
  </mergeCells>
  <pageMargins left="0.7" right="0.7" top="0.75" bottom="0.75" header="0.3" footer="0.3"/>
  <pageSetup orientation="portrait" horizontalDpi="4294967295" verticalDpi="4294967295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F2277-9263-42E9-98D0-4BB8D29DBEDA}">
  <sheetPr>
    <tabColor theme="7" tint="0.39997558519241921"/>
  </sheetPr>
  <dimension ref="A1:AG75"/>
  <sheetViews>
    <sheetView showGridLines="0" zoomScaleNormal="100" workbookViewId="0">
      <selection activeCell="C63" sqref="C63"/>
    </sheetView>
  </sheetViews>
  <sheetFormatPr defaultColWidth="9.28515625" defaultRowHeight="13.5" x14ac:dyDescent="0.25"/>
  <cols>
    <col min="1" max="1" width="2.7109375" style="11" customWidth="1"/>
    <col min="2" max="2" width="20.28515625" style="11" customWidth="1"/>
    <col min="3" max="3" width="37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 t="s">
        <v>181</v>
      </c>
      <c r="I1" s="400" t="s">
        <v>51</v>
      </c>
      <c r="J1" s="400"/>
      <c r="K1" s="400"/>
      <c r="L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  <c r="H2" s="93" t="s">
        <v>182</v>
      </c>
      <c r="I2" s="401"/>
      <c r="J2" s="401"/>
      <c r="K2" s="401"/>
      <c r="L2" s="401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E5" s="53"/>
      <c r="F5" s="53"/>
      <c r="H5" s="53"/>
      <c r="I5" s="53"/>
      <c r="K5" s="53"/>
      <c r="L5" s="53"/>
      <c r="N5" s="53"/>
      <c r="O5" s="53"/>
      <c r="Q5" s="53"/>
      <c r="R5" s="53"/>
      <c r="T5" s="53"/>
      <c r="U5" s="53"/>
      <c r="W5" s="53"/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E6" s="53"/>
      <c r="F6" s="53"/>
      <c r="H6" s="53"/>
      <c r="I6" s="53"/>
      <c r="K6" s="53"/>
      <c r="L6" s="53"/>
      <c r="N6" s="53"/>
      <c r="O6" s="53"/>
      <c r="Q6" s="53"/>
      <c r="R6" s="53"/>
      <c r="T6" s="53"/>
      <c r="U6" s="53"/>
      <c r="W6" s="53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235</v>
      </c>
      <c r="E7" s="53"/>
      <c r="F7" s="53"/>
      <c r="H7" s="53"/>
      <c r="I7" s="53"/>
      <c r="K7" s="53"/>
      <c r="L7" s="53"/>
      <c r="N7" s="53"/>
      <c r="O7" s="53"/>
      <c r="Q7" s="53"/>
      <c r="R7" s="53"/>
      <c r="T7" s="53"/>
      <c r="U7" s="53"/>
      <c r="W7" s="53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C9" s="194" t="s">
        <v>236</v>
      </c>
      <c r="E9" s="198"/>
      <c r="F9" s="53"/>
      <c r="H9" s="198"/>
      <c r="I9" s="53"/>
      <c r="K9" s="198"/>
      <c r="L9" s="53"/>
      <c r="N9" s="198"/>
      <c r="O9" s="53"/>
      <c r="Q9" s="198"/>
      <c r="R9" s="53"/>
      <c r="T9" s="198"/>
      <c r="U9" s="53"/>
      <c r="W9" s="198"/>
      <c r="X9" s="53"/>
      <c r="Z9" s="198"/>
      <c r="AA9" s="53"/>
      <c r="AC9" s="198"/>
      <c r="AD9" s="53"/>
      <c r="AF9" s="198"/>
      <c r="AG9" s="53"/>
    </row>
    <row r="10" spans="1:33" ht="13.15" customHeight="1" x14ac:dyDescent="0.25">
      <c r="C10" s="194" t="s">
        <v>187</v>
      </c>
      <c r="E10" s="198"/>
      <c r="F10" s="53"/>
      <c r="H10" s="198"/>
      <c r="I10" s="53"/>
      <c r="K10" s="198"/>
      <c r="L10" s="53"/>
      <c r="N10" s="198"/>
      <c r="O10" s="53"/>
      <c r="Q10" s="198"/>
      <c r="R10" s="53"/>
      <c r="T10" s="198"/>
      <c r="U10" s="53"/>
      <c r="W10" s="198"/>
      <c r="X10" s="53"/>
      <c r="Z10" s="198"/>
      <c r="AA10" s="53"/>
      <c r="AC10" s="198"/>
      <c r="AD10" s="53"/>
      <c r="AF10" s="198"/>
      <c r="AG10" s="53"/>
    </row>
    <row r="11" spans="1:33" ht="13.15" customHeight="1" x14ac:dyDescent="0.25">
      <c r="C11" s="194" t="s">
        <v>237</v>
      </c>
      <c r="E11" s="139"/>
      <c r="F11" s="53"/>
      <c r="H11" s="139"/>
      <c r="I11" s="53"/>
      <c r="K11" s="139"/>
      <c r="L11" s="53"/>
      <c r="N11" s="139"/>
      <c r="O11" s="53"/>
      <c r="Q11" s="139"/>
      <c r="R11" s="53"/>
      <c r="T11" s="139"/>
      <c r="U11" s="53"/>
      <c r="W11" s="139"/>
      <c r="X11" s="53"/>
      <c r="Z11" s="139"/>
      <c r="AA11" s="53"/>
      <c r="AC11" s="139"/>
      <c r="AD11" s="53"/>
      <c r="AF11" s="139"/>
      <c r="AG11" s="53"/>
    </row>
    <row r="12" spans="1:33" ht="13.15" customHeight="1" x14ac:dyDescent="0.25">
      <c r="C12" s="194" t="s">
        <v>238</v>
      </c>
      <c r="E12" s="69"/>
      <c r="F12" s="53"/>
      <c r="H12" s="69"/>
      <c r="I12" s="53"/>
      <c r="K12" s="69"/>
      <c r="L12" s="53"/>
      <c r="N12" s="69"/>
      <c r="O12" s="53"/>
      <c r="Q12" s="69"/>
      <c r="R12" s="53"/>
      <c r="T12" s="69"/>
      <c r="U12" s="53"/>
      <c r="W12" s="69"/>
      <c r="X12" s="53"/>
      <c r="Z12" s="69"/>
      <c r="AA12" s="53"/>
      <c r="AC12" s="69"/>
      <c r="AD12" s="53"/>
      <c r="AF12" s="69"/>
      <c r="AG12" s="53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G14" s="53"/>
      <c r="H14" s="53"/>
      <c r="I14" s="53"/>
      <c r="J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239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02"/>
      <c r="F19" s="210">
        <f t="shared" ref="F19:F27" si="0">IFERROR(E19/E$27,0)</f>
        <v>0</v>
      </c>
      <c r="H19" s="202"/>
      <c r="I19" s="210">
        <f t="shared" ref="I19:I27" si="1">IFERROR(H19/H$27,0)</f>
        <v>0</v>
      </c>
      <c r="K19" s="202"/>
      <c r="L19" s="210">
        <f t="shared" ref="L19:L27" si="2">IFERROR(K19/K$27,0)</f>
        <v>0</v>
      </c>
      <c r="N19" s="202"/>
      <c r="O19" s="210">
        <f t="shared" ref="O19:O27" si="3">IFERROR(N19/N$27,0)</f>
        <v>0</v>
      </c>
      <c r="Q19" s="202"/>
      <c r="R19" s="210">
        <f t="shared" ref="R19:R27" si="4">IFERROR(Q19/Q$27,0)</f>
        <v>0</v>
      </c>
      <c r="T19" s="202"/>
      <c r="U19" s="210">
        <f t="shared" ref="U19:U27" si="5">IFERROR(T19/T$27,0)</f>
        <v>0</v>
      </c>
      <c r="W19" s="202"/>
      <c r="X19" s="210">
        <f t="shared" ref="X19:X27" si="6">IFERROR(W19/W$27,0)</f>
        <v>0</v>
      </c>
      <c r="Z19" s="202"/>
      <c r="AA19" s="210">
        <f t="shared" ref="AA19:AA27" si="7">IFERROR(Z19/Z$27,0)</f>
        <v>0</v>
      </c>
      <c r="AC19" s="202"/>
      <c r="AD19" s="210">
        <f t="shared" ref="AD19:AD27" si="8">IFERROR(AC19/AC$27,0)</f>
        <v>0</v>
      </c>
      <c r="AF19" s="202"/>
      <c r="AG19" s="210">
        <f t="shared" ref="AG19:AG27" si="9">IFERROR(AF19/AF$27,0)</f>
        <v>0</v>
      </c>
    </row>
    <row r="20" spans="2:33" ht="13.15" customHeight="1" x14ac:dyDescent="0.25">
      <c r="B20" s="11" t="s">
        <v>195</v>
      </c>
      <c r="E20" s="202"/>
      <c r="F20" s="210">
        <f t="shared" si="0"/>
        <v>0</v>
      </c>
      <c r="H20" s="202"/>
      <c r="I20" s="210">
        <f t="shared" si="1"/>
        <v>0</v>
      </c>
      <c r="K20" s="202"/>
      <c r="L20" s="210">
        <f t="shared" si="2"/>
        <v>0</v>
      </c>
      <c r="N20" s="202"/>
      <c r="O20" s="210">
        <f t="shared" si="3"/>
        <v>0</v>
      </c>
      <c r="Q20" s="202"/>
      <c r="R20" s="210">
        <f t="shared" si="4"/>
        <v>0</v>
      </c>
      <c r="T20" s="202"/>
      <c r="U20" s="210">
        <f t="shared" si="5"/>
        <v>0</v>
      </c>
      <c r="W20" s="202"/>
      <c r="X20" s="210">
        <f t="shared" si="6"/>
        <v>0</v>
      </c>
      <c r="Z20" s="202"/>
      <c r="AA20" s="210">
        <f t="shared" si="7"/>
        <v>0</v>
      </c>
      <c r="AC20" s="202"/>
      <c r="AD20" s="210">
        <f t="shared" si="8"/>
        <v>0</v>
      </c>
      <c r="AF20" s="202"/>
      <c r="AG20" s="210">
        <f t="shared" si="9"/>
        <v>0</v>
      </c>
    </row>
    <row r="21" spans="2:33" ht="13.15" customHeight="1" x14ac:dyDescent="0.25">
      <c r="B21" s="11" t="s">
        <v>76</v>
      </c>
      <c r="E21" s="202"/>
      <c r="F21" s="210">
        <f t="shared" si="0"/>
        <v>0</v>
      </c>
      <c r="H21" s="202"/>
      <c r="I21" s="210">
        <f t="shared" si="1"/>
        <v>0</v>
      </c>
      <c r="K21" s="202"/>
      <c r="L21" s="210">
        <f t="shared" si="2"/>
        <v>0</v>
      </c>
      <c r="N21" s="202"/>
      <c r="O21" s="210">
        <f t="shared" si="3"/>
        <v>0</v>
      </c>
      <c r="Q21" s="202"/>
      <c r="R21" s="210">
        <f t="shared" si="4"/>
        <v>0</v>
      </c>
      <c r="T21" s="202"/>
      <c r="U21" s="210">
        <f t="shared" si="5"/>
        <v>0</v>
      </c>
      <c r="W21" s="202"/>
      <c r="X21" s="210">
        <f t="shared" si="6"/>
        <v>0</v>
      </c>
      <c r="Z21" s="202"/>
      <c r="AA21" s="210">
        <f t="shared" si="7"/>
        <v>0</v>
      </c>
      <c r="AC21" s="202"/>
      <c r="AD21" s="210">
        <f t="shared" si="8"/>
        <v>0</v>
      </c>
      <c r="AF21" s="202"/>
      <c r="AG21" s="210">
        <f t="shared" si="9"/>
        <v>0</v>
      </c>
    </row>
    <row r="22" spans="2:33" ht="13.15" customHeight="1" x14ac:dyDescent="0.25">
      <c r="B22" s="261" t="s">
        <v>196</v>
      </c>
      <c r="E22" s="202"/>
      <c r="F22" s="210">
        <f t="shared" si="0"/>
        <v>0</v>
      </c>
      <c r="H22" s="202"/>
      <c r="I22" s="210">
        <f t="shared" si="1"/>
        <v>0</v>
      </c>
      <c r="K22" s="202"/>
      <c r="L22" s="210">
        <f t="shared" si="2"/>
        <v>0</v>
      </c>
      <c r="N22" s="202"/>
      <c r="O22" s="210">
        <f t="shared" si="3"/>
        <v>0</v>
      </c>
      <c r="Q22" s="202"/>
      <c r="R22" s="210">
        <f t="shared" si="4"/>
        <v>0</v>
      </c>
      <c r="T22" s="202"/>
      <c r="U22" s="210">
        <f t="shared" si="5"/>
        <v>0</v>
      </c>
      <c r="W22" s="202"/>
      <c r="X22" s="210">
        <f t="shared" si="6"/>
        <v>0</v>
      </c>
      <c r="Z22" s="202"/>
      <c r="AA22" s="210">
        <f t="shared" si="7"/>
        <v>0</v>
      </c>
      <c r="AC22" s="202"/>
      <c r="AD22" s="210">
        <f t="shared" si="8"/>
        <v>0</v>
      </c>
      <c r="AF22" s="202"/>
      <c r="AG22" s="210">
        <f t="shared" si="9"/>
        <v>0</v>
      </c>
    </row>
    <row r="23" spans="2:33" ht="13.15" customHeight="1" x14ac:dyDescent="0.25">
      <c r="B23" s="11" t="s">
        <v>81</v>
      </c>
      <c r="E23" s="202"/>
      <c r="F23" s="210">
        <f t="shared" si="0"/>
        <v>0</v>
      </c>
      <c r="H23" s="202"/>
      <c r="I23" s="210">
        <f t="shared" si="1"/>
        <v>0</v>
      </c>
      <c r="K23" s="202"/>
      <c r="L23" s="210">
        <f t="shared" si="2"/>
        <v>0</v>
      </c>
      <c r="N23" s="202"/>
      <c r="O23" s="210">
        <f t="shared" si="3"/>
        <v>0</v>
      </c>
      <c r="Q23" s="202"/>
      <c r="R23" s="210">
        <f t="shared" si="4"/>
        <v>0</v>
      </c>
      <c r="T23" s="202"/>
      <c r="U23" s="210">
        <f t="shared" si="5"/>
        <v>0</v>
      </c>
      <c r="W23" s="202"/>
      <c r="X23" s="210">
        <f t="shared" si="6"/>
        <v>0</v>
      </c>
      <c r="Z23" s="202"/>
      <c r="AA23" s="210">
        <f t="shared" si="7"/>
        <v>0</v>
      </c>
      <c r="AC23" s="202"/>
      <c r="AD23" s="210">
        <f t="shared" si="8"/>
        <v>0</v>
      </c>
      <c r="AF23" s="202"/>
      <c r="AG23" s="210">
        <f t="shared" si="9"/>
        <v>0</v>
      </c>
    </row>
    <row r="24" spans="2:33" ht="13.15" customHeight="1" x14ac:dyDescent="0.25">
      <c r="B24" s="11" t="s">
        <v>197</v>
      </c>
      <c r="E24" s="202"/>
      <c r="F24" s="210">
        <f t="shared" si="0"/>
        <v>0</v>
      </c>
      <c r="H24" s="202"/>
      <c r="I24" s="210">
        <f t="shared" si="1"/>
        <v>0</v>
      </c>
      <c r="K24" s="202"/>
      <c r="L24" s="210">
        <f t="shared" si="2"/>
        <v>0</v>
      </c>
      <c r="N24" s="202"/>
      <c r="O24" s="210">
        <f t="shared" si="3"/>
        <v>0</v>
      </c>
      <c r="Q24" s="202"/>
      <c r="R24" s="210">
        <f t="shared" si="4"/>
        <v>0</v>
      </c>
      <c r="T24" s="202"/>
      <c r="U24" s="210">
        <f t="shared" si="5"/>
        <v>0</v>
      </c>
      <c r="W24" s="202"/>
      <c r="X24" s="210">
        <f t="shared" si="6"/>
        <v>0</v>
      </c>
      <c r="Z24" s="202"/>
      <c r="AA24" s="210">
        <f t="shared" si="7"/>
        <v>0</v>
      </c>
      <c r="AC24" s="202"/>
      <c r="AD24" s="210">
        <f t="shared" si="8"/>
        <v>0</v>
      </c>
      <c r="AF24" s="202"/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02"/>
      <c r="F25" s="210">
        <f t="shared" si="0"/>
        <v>0</v>
      </c>
      <c r="H25" s="202"/>
      <c r="I25" s="210">
        <f t="shared" si="1"/>
        <v>0</v>
      </c>
      <c r="K25" s="202"/>
      <c r="L25" s="210">
        <f t="shared" si="2"/>
        <v>0</v>
      </c>
      <c r="N25" s="202"/>
      <c r="O25" s="210">
        <f t="shared" si="3"/>
        <v>0</v>
      </c>
      <c r="Q25" s="202"/>
      <c r="R25" s="210">
        <f t="shared" si="4"/>
        <v>0</v>
      </c>
      <c r="T25" s="202"/>
      <c r="U25" s="210">
        <f t="shared" si="5"/>
        <v>0</v>
      </c>
      <c r="W25" s="202"/>
      <c r="X25" s="210">
        <f t="shared" si="6"/>
        <v>0</v>
      </c>
      <c r="Z25" s="202"/>
      <c r="AA25" s="210">
        <f t="shared" si="7"/>
        <v>0</v>
      </c>
      <c r="AC25" s="202"/>
      <c r="AD25" s="210">
        <f t="shared" si="8"/>
        <v>0</v>
      </c>
      <c r="AF25" s="202"/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04"/>
      <c r="F26" s="211">
        <f t="shared" si="0"/>
        <v>0</v>
      </c>
      <c r="H26" s="204"/>
      <c r="I26" s="211">
        <f t="shared" si="1"/>
        <v>0</v>
      </c>
      <c r="K26" s="204"/>
      <c r="L26" s="211">
        <f t="shared" si="2"/>
        <v>0</v>
      </c>
      <c r="N26" s="204"/>
      <c r="O26" s="211">
        <f t="shared" si="3"/>
        <v>0</v>
      </c>
      <c r="Q26" s="204"/>
      <c r="R26" s="211">
        <f t="shared" si="4"/>
        <v>0</v>
      </c>
      <c r="T26" s="204"/>
      <c r="U26" s="211">
        <f t="shared" si="5"/>
        <v>0</v>
      </c>
      <c r="W26" s="204"/>
      <c r="X26" s="211">
        <f t="shared" si="6"/>
        <v>0</v>
      </c>
      <c r="Z26" s="204"/>
      <c r="AA26" s="211">
        <f t="shared" si="7"/>
        <v>0</v>
      </c>
      <c r="AC26" s="204"/>
      <c r="AD26" s="211">
        <f t="shared" si="8"/>
        <v>0</v>
      </c>
      <c r="AF26" s="204"/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02"/>
      <c r="F30" s="210">
        <f t="shared" ref="F30:F33" si="10">IFERROR(E30/E$27,0)</f>
        <v>0</v>
      </c>
      <c r="H30" s="202"/>
      <c r="I30" s="210">
        <f t="shared" ref="I30:I33" si="11">IFERROR(H30/H$27,0)</f>
        <v>0</v>
      </c>
      <c r="K30" s="202"/>
      <c r="L30" s="210">
        <f t="shared" ref="L30:L33" si="12">IFERROR(K30/K$27,0)</f>
        <v>0</v>
      </c>
      <c r="N30" s="202"/>
      <c r="O30" s="210">
        <f t="shared" ref="O30:O33" si="13">IFERROR(N30/N$27,0)</f>
        <v>0</v>
      </c>
      <c r="Q30" s="202"/>
      <c r="R30" s="210">
        <f t="shared" ref="R30:R33" si="14">IFERROR(Q30/Q$27,0)</f>
        <v>0</v>
      </c>
      <c r="T30" s="202"/>
      <c r="U30" s="210">
        <f t="shared" ref="U30:U33" si="15">IFERROR(T30/T$27,0)</f>
        <v>0</v>
      </c>
      <c r="W30" s="202"/>
      <c r="X30" s="210">
        <f t="shared" ref="X30:X33" si="16">IFERROR(W30/W$27,0)</f>
        <v>0</v>
      </c>
      <c r="Z30" s="202"/>
      <c r="AA30" s="210">
        <f t="shared" ref="AA30:AA33" si="17">IFERROR(Z30/Z$27,0)</f>
        <v>0</v>
      </c>
      <c r="AC30" s="202"/>
      <c r="AD30" s="210">
        <f t="shared" ref="AD30:AD33" si="18">IFERROR(AC30/AC$27,0)</f>
        <v>0</v>
      </c>
      <c r="AF30" s="202"/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02"/>
      <c r="F31" s="210">
        <f t="shared" si="10"/>
        <v>0</v>
      </c>
      <c r="H31" s="202"/>
      <c r="I31" s="210">
        <f t="shared" si="11"/>
        <v>0</v>
      </c>
      <c r="K31" s="202"/>
      <c r="L31" s="210">
        <f t="shared" si="12"/>
        <v>0</v>
      </c>
      <c r="N31" s="202"/>
      <c r="O31" s="210">
        <f t="shared" si="13"/>
        <v>0</v>
      </c>
      <c r="Q31" s="202"/>
      <c r="R31" s="210">
        <f t="shared" si="14"/>
        <v>0</v>
      </c>
      <c r="T31" s="202"/>
      <c r="U31" s="210">
        <f t="shared" si="15"/>
        <v>0</v>
      </c>
      <c r="W31" s="202"/>
      <c r="X31" s="210">
        <f t="shared" si="16"/>
        <v>0</v>
      </c>
      <c r="Z31" s="202"/>
      <c r="AA31" s="210">
        <f t="shared" si="17"/>
        <v>0</v>
      </c>
      <c r="AC31" s="202"/>
      <c r="AD31" s="210">
        <f t="shared" si="18"/>
        <v>0</v>
      </c>
      <c r="AF31" s="202"/>
      <c r="AG31" s="210">
        <f t="shared" si="19"/>
        <v>0</v>
      </c>
    </row>
    <row r="32" spans="2:33" ht="13.15" customHeight="1" x14ac:dyDescent="0.25">
      <c r="B32" s="11" t="s">
        <v>203</v>
      </c>
      <c r="E32" s="204"/>
      <c r="F32" s="211">
        <f t="shared" si="10"/>
        <v>0</v>
      </c>
      <c r="H32" s="204"/>
      <c r="I32" s="211">
        <f t="shared" si="11"/>
        <v>0</v>
      </c>
      <c r="K32" s="204"/>
      <c r="L32" s="211">
        <f t="shared" si="12"/>
        <v>0</v>
      </c>
      <c r="N32" s="204"/>
      <c r="O32" s="211">
        <f t="shared" si="13"/>
        <v>0</v>
      </c>
      <c r="Q32" s="204"/>
      <c r="R32" s="211">
        <f t="shared" si="14"/>
        <v>0</v>
      </c>
      <c r="T32" s="204"/>
      <c r="U32" s="211">
        <f t="shared" si="15"/>
        <v>0</v>
      </c>
      <c r="W32" s="204"/>
      <c r="X32" s="211">
        <f t="shared" si="16"/>
        <v>0</v>
      </c>
      <c r="Z32" s="204"/>
      <c r="AA32" s="211">
        <f t="shared" si="17"/>
        <v>0</v>
      </c>
      <c r="AC32" s="204"/>
      <c r="AD32" s="211">
        <f t="shared" si="18"/>
        <v>0</v>
      </c>
      <c r="AF32" s="204"/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02"/>
      <c r="F36" s="210">
        <f t="shared" ref="F36:F39" si="20">IFERROR(E36/E$27,0)</f>
        <v>0</v>
      </c>
      <c r="H36" s="202"/>
      <c r="I36" s="210">
        <f t="shared" ref="I36:I39" si="21">IFERROR(H36/H$27,0)</f>
        <v>0</v>
      </c>
      <c r="K36" s="202"/>
      <c r="L36" s="210">
        <f t="shared" ref="L36:L39" si="22">IFERROR(K36/K$27,0)</f>
        <v>0</v>
      </c>
      <c r="N36" s="202"/>
      <c r="O36" s="210">
        <f t="shared" ref="O36:O39" si="23">IFERROR(N36/N$27,0)</f>
        <v>0</v>
      </c>
      <c r="Q36" s="202"/>
      <c r="R36" s="210">
        <f t="shared" ref="R36:R39" si="24">IFERROR(Q36/Q$27,0)</f>
        <v>0</v>
      </c>
      <c r="T36" s="202"/>
      <c r="U36" s="210">
        <f t="shared" ref="U36:U39" si="25">IFERROR(T36/T$27,0)</f>
        <v>0</v>
      </c>
      <c r="W36" s="202"/>
      <c r="X36" s="210">
        <f t="shared" ref="X36:X39" si="26">IFERROR(W36/W$27,0)</f>
        <v>0</v>
      </c>
      <c r="Z36" s="202"/>
      <c r="AA36" s="210">
        <f t="shared" ref="AA36:AA39" si="27">IFERROR(Z36/Z$27,0)</f>
        <v>0</v>
      </c>
      <c r="AC36" s="202"/>
      <c r="AD36" s="210">
        <f t="shared" ref="AD36:AD39" si="28">IFERROR(AC36/AC$27,0)</f>
        <v>0</v>
      </c>
      <c r="AF36" s="202"/>
      <c r="AG36" s="210">
        <f t="shared" ref="AG36:AG39" si="29">IFERROR(AF36/AF$27,0)</f>
        <v>0</v>
      </c>
    </row>
    <row r="37" spans="2:33" ht="13.15" customHeight="1" x14ac:dyDescent="0.25">
      <c r="B37" s="11" t="s">
        <v>207</v>
      </c>
      <c r="E37" s="202"/>
      <c r="F37" s="210">
        <f t="shared" si="20"/>
        <v>0</v>
      </c>
      <c r="H37" s="202"/>
      <c r="I37" s="210">
        <f t="shared" si="21"/>
        <v>0</v>
      </c>
      <c r="K37" s="202"/>
      <c r="L37" s="210">
        <f t="shared" si="22"/>
        <v>0</v>
      </c>
      <c r="N37" s="202"/>
      <c r="O37" s="210">
        <f t="shared" si="23"/>
        <v>0</v>
      </c>
      <c r="Q37" s="202"/>
      <c r="R37" s="210">
        <f t="shared" si="24"/>
        <v>0</v>
      </c>
      <c r="T37" s="202"/>
      <c r="U37" s="210">
        <f t="shared" si="25"/>
        <v>0</v>
      </c>
      <c r="W37" s="202"/>
      <c r="X37" s="210">
        <f t="shared" si="26"/>
        <v>0</v>
      </c>
      <c r="Z37" s="202"/>
      <c r="AA37" s="210">
        <f t="shared" si="27"/>
        <v>0</v>
      </c>
      <c r="AC37" s="202"/>
      <c r="AD37" s="210">
        <f t="shared" si="28"/>
        <v>0</v>
      </c>
      <c r="AF37" s="202"/>
      <c r="AG37" s="210">
        <f t="shared" si="29"/>
        <v>0</v>
      </c>
    </row>
    <row r="38" spans="2:33" ht="13.15" customHeight="1" x14ac:dyDescent="0.25">
      <c r="B38" s="11" t="s">
        <v>208</v>
      </c>
      <c r="E38" s="204"/>
      <c r="F38" s="211">
        <f t="shared" si="20"/>
        <v>0</v>
      </c>
      <c r="H38" s="204"/>
      <c r="I38" s="211">
        <f t="shared" si="21"/>
        <v>0</v>
      </c>
      <c r="K38" s="204"/>
      <c r="L38" s="211">
        <f t="shared" si="22"/>
        <v>0</v>
      </c>
      <c r="N38" s="204"/>
      <c r="O38" s="211">
        <f t="shared" si="23"/>
        <v>0</v>
      </c>
      <c r="Q38" s="204"/>
      <c r="R38" s="211">
        <f t="shared" si="24"/>
        <v>0</v>
      </c>
      <c r="T38" s="204"/>
      <c r="U38" s="211">
        <f t="shared" si="25"/>
        <v>0</v>
      </c>
      <c r="W38" s="204"/>
      <c r="X38" s="211">
        <f t="shared" si="26"/>
        <v>0</v>
      </c>
      <c r="Z38" s="204"/>
      <c r="AA38" s="211">
        <f t="shared" si="27"/>
        <v>0</v>
      </c>
      <c r="AC38" s="204"/>
      <c r="AD38" s="211">
        <f t="shared" si="28"/>
        <v>0</v>
      </c>
      <c r="AF38" s="204"/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si="21"/>
        <v>0</v>
      </c>
      <c r="K39" s="212">
        <f>SUM(K36:K38)</f>
        <v>0</v>
      </c>
      <c r="L39" s="213">
        <f t="shared" si="22"/>
        <v>0</v>
      </c>
      <c r="N39" s="212">
        <f>SUM(N36:N38)</f>
        <v>0</v>
      </c>
      <c r="O39" s="213">
        <f t="shared" si="23"/>
        <v>0</v>
      </c>
      <c r="Q39" s="212">
        <f>SUM(Q36:Q38)</f>
        <v>0</v>
      </c>
      <c r="R39" s="213">
        <f t="shared" si="24"/>
        <v>0</v>
      </c>
      <c r="T39" s="212">
        <f>SUM(T36:T38)</f>
        <v>0</v>
      </c>
      <c r="U39" s="213">
        <f t="shared" si="25"/>
        <v>0</v>
      </c>
      <c r="W39" s="212">
        <f>SUM(W36:W38)</f>
        <v>0</v>
      </c>
      <c r="X39" s="213">
        <f t="shared" si="26"/>
        <v>0</v>
      </c>
      <c r="Z39" s="212">
        <f>SUM(Z36:Z38)</f>
        <v>0</v>
      </c>
      <c r="AA39" s="213">
        <f t="shared" si="27"/>
        <v>0</v>
      </c>
      <c r="AC39" s="212">
        <f>SUM(AC36:AC38)</f>
        <v>0</v>
      </c>
      <c r="AD39" s="213">
        <f t="shared" si="28"/>
        <v>0</v>
      </c>
      <c r="AF39" s="212">
        <f>SUM(AF36:AF38)</f>
        <v>0</v>
      </c>
      <c r="AG39" s="213">
        <f t="shared" si="29"/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02"/>
      <c r="F42" s="210">
        <f t="shared" ref="F42:F54" si="30">IFERROR(E42/E$27,0)</f>
        <v>0</v>
      </c>
      <c r="H42" s="202"/>
      <c r="I42" s="210">
        <f t="shared" ref="I42:I54" si="31">IFERROR(H42/H$27,0)</f>
        <v>0</v>
      </c>
      <c r="K42" s="202"/>
      <c r="L42" s="210">
        <f t="shared" ref="L42:L54" si="32">IFERROR(K42/K$27,0)</f>
        <v>0</v>
      </c>
      <c r="N42" s="202"/>
      <c r="O42" s="210">
        <f t="shared" ref="O42:O54" si="33">IFERROR(N42/N$27,0)</f>
        <v>0</v>
      </c>
      <c r="Q42" s="202"/>
      <c r="R42" s="210">
        <f t="shared" ref="R42:R54" si="34">IFERROR(Q42/Q$27,0)</f>
        <v>0</v>
      </c>
      <c r="T42" s="202"/>
      <c r="U42" s="210">
        <f t="shared" ref="U42:U54" si="35">IFERROR(T42/T$27,0)</f>
        <v>0</v>
      </c>
      <c r="W42" s="202"/>
      <c r="X42" s="210">
        <f t="shared" ref="X42:X54" si="36">IFERROR(W42/W$27,0)</f>
        <v>0</v>
      </c>
      <c r="Z42" s="202"/>
      <c r="AA42" s="210">
        <f t="shared" ref="AA42:AA54" si="37">IFERROR(Z42/Z$27,0)</f>
        <v>0</v>
      </c>
      <c r="AC42" s="202"/>
      <c r="AD42" s="210">
        <f t="shared" ref="AD42:AD54" si="38">IFERROR(AC42/AC$27,0)</f>
        <v>0</v>
      </c>
      <c r="AF42" s="202"/>
      <c r="AG42" s="210">
        <f t="shared" ref="AG42:AG54" si="39">IFERROR(AF42/AF$27,0)</f>
        <v>0</v>
      </c>
    </row>
    <row r="43" spans="2:33" ht="13.15" customHeight="1" x14ac:dyDescent="0.25">
      <c r="B43" s="11" t="s">
        <v>212</v>
      </c>
      <c r="E43" s="202"/>
      <c r="F43" s="210">
        <f t="shared" si="30"/>
        <v>0</v>
      </c>
      <c r="H43" s="202"/>
      <c r="I43" s="210">
        <f t="shared" si="31"/>
        <v>0</v>
      </c>
      <c r="K43" s="202"/>
      <c r="L43" s="210">
        <f t="shared" si="32"/>
        <v>0</v>
      </c>
      <c r="N43" s="202"/>
      <c r="O43" s="210">
        <f t="shared" si="33"/>
        <v>0</v>
      </c>
      <c r="Q43" s="202"/>
      <c r="R43" s="210">
        <f t="shared" si="34"/>
        <v>0</v>
      </c>
      <c r="T43" s="202"/>
      <c r="U43" s="210">
        <f t="shared" si="35"/>
        <v>0</v>
      </c>
      <c r="W43" s="202"/>
      <c r="X43" s="210">
        <f t="shared" si="36"/>
        <v>0</v>
      </c>
      <c r="Z43" s="202"/>
      <c r="AA43" s="210">
        <f t="shared" si="37"/>
        <v>0</v>
      </c>
      <c r="AC43" s="202"/>
      <c r="AD43" s="210">
        <f t="shared" si="38"/>
        <v>0</v>
      </c>
      <c r="AF43" s="202"/>
      <c r="AG43" s="210">
        <f t="shared" si="39"/>
        <v>0</v>
      </c>
    </row>
    <row r="44" spans="2:33" ht="13.15" customHeight="1" x14ac:dyDescent="0.25">
      <c r="B44" s="11" t="s">
        <v>213</v>
      </c>
      <c r="E44" s="202"/>
      <c r="F44" s="210">
        <f t="shared" si="30"/>
        <v>0</v>
      </c>
      <c r="H44" s="202"/>
      <c r="I44" s="210">
        <f t="shared" si="31"/>
        <v>0</v>
      </c>
      <c r="K44" s="202"/>
      <c r="L44" s="210">
        <f t="shared" si="32"/>
        <v>0</v>
      </c>
      <c r="N44" s="202"/>
      <c r="O44" s="210">
        <f t="shared" si="33"/>
        <v>0</v>
      </c>
      <c r="Q44" s="202"/>
      <c r="R44" s="210">
        <f t="shared" si="34"/>
        <v>0</v>
      </c>
      <c r="T44" s="202"/>
      <c r="U44" s="210">
        <f t="shared" si="35"/>
        <v>0</v>
      </c>
      <c r="W44" s="202"/>
      <c r="X44" s="210">
        <f t="shared" si="36"/>
        <v>0</v>
      </c>
      <c r="Z44" s="202"/>
      <c r="AA44" s="210">
        <f t="shared" si="37"/>
        <v>0</v>
      </c>
      <c r="AC44" s="202"/>
      <c r="AD44" s="210">
        <f t="shared" si="38"/>
        <v>0</v>
      </c>
      <c r="AF44" s="202"/>
      <c r="AG44" s="210">
        <f t="shared" si="39"/>
        <v>0</v>
      </c>
    </row>
    <row r="45" spans="2:33" ht="13.15" customHeight="1" x14ac:dyDescent="0.25">
      <c r="B45" s="11" t="s">
        <v>214</v>
      </c>
      <c r="E45" s="202"/>
      <c r="F45" s="210">
        <f t="shared" si="30"/>
        <v>0</v>
      </c>
      <c r="H45" s="202"/>
      <c r="I45" s="210">
        <f t="shared" si="31"/>
        <v>0</v>
      </c>
      <c r="K45" s="202"/>
      <c r="L45" s="210">
        <f t="shared" si="32"/>
        <v>0</v>
      </c>
      <c r="N45" s="202"/>
      <c r="O45" s="210">
        <f t="shared" si="33"/>
        <v>0</v>
      </c>
      <c r="Q45" s="202"/>
      <c r="R45" s="210">
        <f t="shared" si="34"/>
        <v>0</v>
      </c>
      <c r="T45" s="202"/>
      <c r="U45" s="210">
        <f t="shared" si="35"/>
        <v>0</v>
      </c>
      <c r="W45" s="202"/>
      <c r="X45" s="210">
        <f t="shared" si="36"/>
        <v>0</v>
      </c>
      <c r="Z45" s="202"/>
      <c r="AA45" s="210">
        <f t="shared" si="37"/>
        <v>0</v>
      </c>
      <c r="AC45" s="202"/>
      <c r="AD45" s="210">
        <f t="shared" si="38"/>
        <v>0</v>
      </c>
      <c r="AF45" s="202"/>
      <c r="AG45" s="210">
        <f t="shared" si="39"/>
        <v>0</v>
      </c>
    </row>
    <row r="46" spans="2:33" ht="13.15" customHeight="1" x14ac:dyDescent="0.25">
      <c r="B46" s="11" t="s">
        <v>215</v>
      </c>
      <c r="E46" s="202"/>
      <c r="F46" s="210">
        <f t="shared" si="30"/>
        <v>0</v>
      </c>
      <c r="H46" s="202"/>
      <c r="I46" s="210">
        <f t="shared" si="31"/>
        <v>0</v>
      </c>
      <c r="K46" s="202"/>
      <c r="L46" s="210">
        <f t="shared" si="32"/>
        <v>0</v>
      </c>
      <c r="N46" s="202"/>
      <c r="O46" s="210">
        <f t="shared" si="33"/>
        <v>0</v>
      </c>
      <c r="Q46" s="202"/>
      <c r="R46" s="210">
        <f t="shared" si="34"/>
        <v>0</v>
      </c>
      <c r="T46" s="202"/>
      <c r="U46" s="210">
        <f t="shared" si="35"/>
        <v>0</v>
      </c>
      <c r="W46" s="202"/>
      <c r="X46" s="210">
        <f t="shared" si="36"/>
        <v>0</v>
      </c>
      <c r="Z46" s="202"/>
      <c r="AA46" s="210">
        <f t="shared" si="37"/>
        <v>0</v>
      </c>
      <c r="AC46" s="202"/>
      <c r="AD46" s="210">
        <f t="shared" si="38"/>
        <v>0</v>
      </c>
      <c r="AF46" s="202"/>
      <c r="AG46" s="210">
        <f t="shared" si="39"/>
        <v>0</v>
      </c>
    </row>
    <row r="47" spans="2:33" ht="13.15" customHeight="1" x14ac:dyDescent="0.25">
      <c r="B47" s="11" t="s">
        <v>216</v>
      </c>
      <c r="E47" s="202"/>
      <c r="F47" s="210">
        <f t="shared" si="30"/>
        <v>0</v>
      </c>
      <c r="H47" s="202"/>
      <c r="I47" s="210">
        <f t="shared" si="31"/>
        <v>0</v>
      </c>
      <c r="K47" s="202"/>
      <c r="L47" s="210">
        <f t="shared" si="32"/>
        <v>0</v>
      </c>
      <c r="N47" s="202"/>
      <c r="O47" s="210">
        <f t="shared" si="33"/>
        <v>0</v>
      </c>
      <c r="Q47" s="202"/>
      <c r="R47" s="210">
        <f t="shared" si="34"/>
        <v>0</v>
      </c>
      <c r="T47" s="202"/>
      <c r="U47" s="210">
        <f t="shared" si="35"/>
        <v>0</v>
      </c>
      <c r="W47" s="202"/>
      <c r="X47" s="210">
        <f t="shared" si="36"/>
        <v>0</v>
      </c>
      <c r="Z47" s="202"/>
      <c r="AA47" s="210">
        <f t="shared" si="37"/>
        <v>0</v>
      </c>
      <c r="AC47" s="202"/>
      <c r="AD47" s="210">
        <f t="shared" si="38"/>
        <v>0</v>
      </c>
      <c r="AF47" s="202"/>
      <c r="AG47" s="210">
        <f t="shared" si="39"/>
        <v>0</v>
      </c>
    </row>
    <row r="48" spans="2:33" ht="13.15" customHeight="1" x14ac:dyDescent="0.25">
      <c r="B48" s="11" t="s">
        <v>217</v>
      </c>
      <c r="E48" s="202"/>
      <c r="F48" s="210">
        <f t="shared" si="30"/>
        <v>0</v>
      </c>
      <c r="H48" s="202"/>
      <c r="I48" s="210">
        <f t="shared" si="31"/>
        <v>0</v>
      </c>
      <c r="K48" s="202"/>
      <c r="L48" s="210">
        <f t="shared" si="32"/>
        <v>0</v>
      </c>
      <c r="N48" s="202"/>
      <c r="O48" s="210">
        <f t="shared" si="33"/>
        <v>0</v>
      </c>
      <c r="Q48" s="202"/>
      <c r="R48" s="210">
        <f t="shared" si="34"/>
        <v>0</v>
      </c>
      <c r="T48" s="202"/>
      <c r="U48" s="210">
        <f t="shared" si="35"/>
        <v>0</v>
      </c>
      <c r="W48" s="202"/>
      <c r="X48" s="210">
        <f t="shared" si="36"/>
        <v>0</v>
      </c>
      <c r="Z48" s="202"/>
      <c r="AA48" s="210">
        <f t="shared" si="37"/>
        <v>0</v>
      </c>
      <c r="AC48" s="202"/>
      <c r="AD48" s="210">
        <f t="shared" si="38"/>
        <v>0</v>
      </c>
      <c r="AF48" s="202"/>
      <c r="AG48" s="210">
        <f t="shared" si="39"/>
        <v>0</v>
      </c>
    </row>
    <row r="49" spans="2:33" ht="13.15" customHeight="1" x14ac:dyDescent="0.25">
      <c r="B49" s="11" t="s">
        <v>218</v>
      </c>
      <c r="E49" s="202"/>
      <c r="F49" s="210">
        <f t="shared" si="30"/>
        <v>0</v>
      </c>
      <c r="H49" s="202"/>
      <c r="I49" s="210">
        <f t="shared" si="31"/>
        <v>0</v>
      </c>
      <c r="K49" s="202"/>
      <c r="L49" s="210">
        <f t="shared" si="32"/>
        <v>0</v>
      </c>
      <c r="N49" s="202"/>
      <c r="O49" s="210">
        <f t="shared" si="33"/>
        <v>0</v>
      </c>
      <c r="Q49" s="202"/>
      <c r="R49" s="210">
        <f t="shared" si="34"/>
        <v>0</v>
      </c>
      <c r="T49" s="202"/>
      <c r="U49" s="210">
        <f t="shared" si="35"/>
        <v>0</v>
      </c>
      <c r="W49" s="202"/>
      <c r="X49" s="210">
        <f t="shared" si="36"/>
        <v>0</v>
      </c>
      <c r="Z49" s="202"/>
      <c r="AA49" s="210">
        <f t="shared" si="37"/>
        <v>0</v>
      </c>
      <c r="AC49" s="202"/>
      <c r="AD49" s="210">
        <f t="shared" si="38"/>
        <v>0</v>
      </c>
      <c r="AF49" s="202"/>
      <c r="AG49" s="210">
        <f t="shared" si="39"/>
        <v>0</v>
      </c>
    </row>
    <row r="50" spans="2:33" x14ac:dyDescent="0.25">
      <c r="B50" s="11" t="s">
        <v>219</v>
      </c>
      <c r="E50" s="202"/>
      <c r="F50" s="210">
        <f t="shared" si="30"/>
        <v>0</v>
      </c>
      <c r="H50" s="202"/>
      <c r="I50" s="210">
        <f t="shared" si="31"/>
        <v>0</v>
      </c>
      <c r="K50" s="202"/>
      <c r="L50" s="210">
        <f t="shared" si="32"/>
        <v>0</v>
      </c>
      <c r="N50" s="202"/>
      <c r="O50" s="210">
        <f t="shared" si="33"/>
        <v>0</v>
      </c>
      <c r="Q50" s="202"/>
      <c r="R50" s="210">
        <f t="shared" si="34"/>
        <v>0</v>
      </c>
      <c r="T50" s="202"/>
      <c r="U50" s="210">
        <f t="shared" si="35"/>
        <v>0</v>
      </c>
      <c r="W50" s="202"/>
      <c r="X50" s="210">
        <f t="shared" si="36"/>
        <v>0</v>
      </c>
      <c r="Z50" s="202"/>
      <c r="AA50" s="210">
        <f t="shared" si="37"/>
        <v>0</v>
      </c>
      <c r="AC50" s="202"/>
      <c r="AD50" s="210">
        <f t="shared" si="38"/>
        <v>0</v>
      </c>
      <c r="AF50" s="202"/>
      <c r="AG50" s="210">
        <f t="shared" si="39"/>
        <v>0</v>
      </c>
    </row>
    <row r="51" spans="2:33" ht="13.15" customHeight="1" x14ac:dyDescent="0.25">
      <c r="B51" s="11" t="s">
        <v>220</v>
      </c>
      <c r="E51" s="202"/>
      <c r="F51" s="210">
        <f t="shared" si="30"/>
        <v>0</v>
      </c>
      <c r="H51" s="202"/>
      <c r="I51" s="210">
        <f t="shared" si="31"/>
        <v>0</v>
      </c>
      <c r="K51" s="202"/>
      <c r="L51" s="210">
        <f t="shared" si="32"/>
        <v>0</v>
      </c>
      <c r="N51" s="202"/>
      <c r="O51" s="210">
        <f t="shared" si="33"/>
        <v>0</v>
      </c>
      <c r="Q51" s="202"/>
      <c r="R51" s="210">
        <f t="shared" si="34"/>
        <v>0</v>
      </c>
      <c r="T51" s="202"/>
      <c r="U51" s="210">
        <f t="shared" si="35"/>
        <v>0</v>
      </c>
      <c r="W51" s="202"/>
      <c r="X51" s="210">
        <f t="shared" si="36"/>
        <v>0</v>
      </c>
      <c r="Z51" s="202"/>
      <c r="AA51" s="210">
        <f t="shared" si="37"/>
        <v>0</v>
      </c>
      <c r="AC51" s="202"/>
      <c r="AD51" s="210">
        <f t="shared" si="38"/>
        <v>0</v>
      </c>
      <c r="AF51" s="202"/>
      <c r="AG51" s="210">
        <f t="shared" si="39"/>
        <v>0</v>
      </c>
    </row>
    <row r="52" spans="2:33" ht="13.15" customHeight="1" x14ac:dyDescent="0.25">
      <c r="B52" s="11" t="s">
        <v>221</v>
      </c>
      <c r="E52" s="202"/>
      <c r="F52" s="210">
        <f t="shared" si="30"/>
        <v>0</v>
      </c>
      <c r="H52" s="202"/>
      <c r="I52" s="210">
        <f t="shared" si="31"/>
        <v>0</v>
      </c>
      <c r="K52" s="202"/>
      <c r="L52" s="210">
        <f t="shared" si="32"/>
        <v>0</v>
      </c>
      <c r="N52" s="202"/>
      <c r="O52" s="210">
        <f t="shared" si="33"/>
        <v>0</v>
      </c>
      <c r="Q52" s="202"/>
      <c r="R52" s="210">
        <f t="shared" si="34"/>
        <v>0</v>
      </c>
      <c r="T52" s="202"/>
      <c r="U52" s="210">
        <f t="shared" si="35"/>
        <v>0</v>
      </c>
      <c r="W52" s="202"/>
      <c r="X52" s="210">
        <f t="shared" si="36"/>
        <v>0</v>
      </c>
      <c r="Z52" s="202"/>
      <c r="AA52" s="210">
        <f t="shared" si="37"/>
        <v>0</v>
      </c>
      <c r="AC52" s="202"/>
      <c r="AD52" s="210">
        <f t="shared" si="38"/>
        <v>0</v>
      </c>
      <c r="AF52" s="202"/>
      <c r="AG52" s="210">
        <f t="shared" si="39"/>
        <v>0</v>
      </c>
    </row>
    <row r="53" spans="2:33" ht="13.15" customHeight="1" x14ac:dyDescent="0.25">
      <c r="B53" s="11" t="s">
        <v>222</v>
      </c>
      <c r="E53" s="204"/>
      <c r="F53" s="211">
        <f t="shared" si="30"/>
        <v>0</v>
      </c>
      <c r="H53" s="204"/>
      <c r="I53" s="211">
        <f t="shared" si="31"/>
        <v>0</v>
      </c>
      <c r="K53" s="204"/>
      <c r="L53" s="211">
        <f t="shared" si="32"/>
        <v>0</v>
      </c>
      <c r="N53" s="204"/>
      <c r="O53" s="211">
        <f t="shared" si="33"/>
        <v>0</v>
      </c>
      <c r="Q53" s="204"/>
      <c r="R53" s="211">
        <f t="shared" si="34"/>
        <v>0</v>
      </c>
      <c r="T53" s="204"/>
      <c r="U53" s="211">
        <f t="shared" si="35"/>
        <v>0</v>
      </c>
      <c r="W53" s="204"/>
      <c r="X53" s="211">
        <f t="shared" si="36"/>
        <v>0</v>
      </c>
      <c r="Z53" s="204"/>
      <c r="AA53" s="211">
        <f t="shared" si="37"/>
        <v>0</v>
      </c>
      <c r="AC53" s="204"/>
      <c r="AD53" s="211">
        <f t="shared" si="38"/>
        <v>0</v>
      </c>
      <c r="AF53" s="204"/>
      <c r="AG53" s="211">
        <f t="shared" si="39"/>
        <v>0</v>
      </c>
    </row>
    <row r="54" spans="2:33" ht="13.15" customHeight="1" x14ac:dyDescent="0.25">
      <c r="B54" s="53" t="s">
        <v>223</v>
      </c>
      <c r="C54" s="53"/>
      <c r="D54" s="53"/>
      <c r="E54" s="212">
        <f>SUM(E42:E53)</f>
        <v>0</v>
      </c>
      <c r="F54" s="213">
        <f t="shared" si="30"/>
        <v>0</v>
      </c>
      <c r="H54" s="212">
        <f>SUM(H42:H53)</f>
        <v>0</v>
      </c>
      <c r="I54" s="213">
        <f t="shared" si="31"/>
        <v>0</v>
      </c>
      <c r="K54" s="212">
        <f>SUM(K42:K53)</f>
        <v>0</v>
      </c>
      <c r="L54" s="213">
        <f t="shared" si="32"/>
        <v>0</v>
      </c>
      <c r="N54" s="212">
        <f>SUM(N42:N53)</f>
        <v>0</v>
      </c>
      <c r="O54" s="213">
        <f t="shared" si="33"/>
        <v>0</v>
      </c>
      <c r="Q54" s="212">
        <f>SUM(Q42:Q53)</f>
        <v>0</v>
      </c>
      <c r="R54" s="213">
        <f t="shared" si="34"/>
        <v>0</v>
      </c>
      <c r="T54" s="212">
        <f>SUM(T42:T53)</f>
        <v>0</v>
      </c>
      <c r="U54" s="213">
        <f t="shared" si="35"/>
        <v>0</v>
      </c>
      <c r="W54" s="212">
        <f>SUM(W42:W53)</f>
        <v>0</v>
      </c>
      <c r="X54" s="213">
        <f t="shared" si="36"/>
        <v>0</v>
      </c>
      <c r="Z54" s="212">
        <f>SUM(Z42:Z53)</f>
        <v>0</v>
      </c>
      <c r="AA54" s="213">
        <f t="shared" si="37"/>
        <v>0</v>
      </c>
      <c r="AC54" s="212">
        <f>SUM(AC42:AC53)</f>
        <v>0</v>
      </c>
      <c r="AD54" s="213">
        <f t="shared" si="38"/>
        <v>0</v>
      </c>
      <c r="AF54" s="212">
        <f>SUM(AF42:AF53)</f>
        <v>0</v>
      </c>
      <c r="AG54" s="213">
        <f t="shared" si="39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02"/>
      <c r="F57" s="210">
        <f t="shared" ref="F57:F63" si="40">IFERROR(E57/E$27,0)</f>
        <v>0</v>
      </c>
      <c r="H57" s="202"/>
      <c r="I57" s="210">
        <f t="shared" ref="I57:I61" si="41">IFERROR(H57/H$27,0)</f>
        <v>0</v>
      </c>
      <c r="K57" s="202"/>
      <c r="L57" s="210">
        <f t="shared" ref="L57:L61" si="42">IFERROR(K57/K$27,0)</f>
        <v>0</v>
      </c>
      <c r="N57" s="202"/>
      <c r="O57" s="210">
        <f t="shared" ref="O57:O61" si="43">IFERROR(N57/N$27,0)</f>
        <v>0</v>
      </c>
      <c r="Q57" s="202"/>
      <c r="R57" s="210">
        <f t="shared" ref="R57:R61" si="44">IFERROR(Q57/Q$27,0)</f>
        <v>0</v>
      </c>
      <c r="T57" s="202"/>
      <c r="U57" s="210">
        <f t="shared" ref="U57:U61" si="45">IFERROR(T57/T$27,0)</f>
        <v>0</v>
      </c>
      <c r="W57" s="202"/>
      <c r="X57" s="210">
        <f t="shared" ref="X57:X61" si="46">IFERROR(W57/W$27,0)</f>
        <v>0</v>
      </c>
      <c r="Z57" s="202"/>
      <c r="AA57" s="210">
        <f t="shared" ref="AA57:AA61" si="47">IFERROR(Z57/Z$27,0)</f>
        <v>0</v>
      </c>
      <c r="AC57" s="202"/>
      <c r="AD57" s="210">
        <f t="shared" ref="AD57:AD61" si="48">IFERROR(AC57/AC$27,0)</f>
        <v>0</v>
      </c>
      <c r="AF57" s="202"/>
      <c r="AG57" s="210">
        <f t="shared" ref="AG57:AG61" si="49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02"/>
      <c r="F58" s="210">
        <f t="shared" si="40"/>
        <v>0</v>
      </c>
      <c r="H58" s="202"/>
      <c r="I58" s="210">
        <f t="shared" si="41"/>
        <v>0</v>
      </c>
      <c r="K58" s="202"/>
      <c r="L58" s="210">
        <f t="shared" si="42"/>
        <v>0</v>
      </c>
      <c r="N58" s="202"/>
      <c r="O58" s="210">
        <f t="shared" si="43"/>
        <v>0</v>
      </c>
      <c r="Q58" s="202"/>
      <c r="R58" s="210">
        <f t="shared" si="44"/>
        <v>0</v>
      </c>
      <c r="T58" s="202"/>
      <c r="U58" s="210">
        <f t="shared" si="45"/>
        <v>0</v>
      </c>
      <c r="W58" s="202"/>
      <c r="X58" s="210">
        <f t="shared" si="46"/>
        <v>0</v>
      </c>
      <c r="Z58" s="202"/>
      <c r="AA58" s="210">
        <f t="shared" si="47"/>
        <v>0</v>
      </c>
      <c r="AC58" s="202"/>
      <c r="AD58" s="210">
        <f t="shared" si="48"/>
        <v>0</v>
      </c>
      <c r="AF58" s="202"/>
      <c r="AG58" s="210">
        <f t="shared" si="49"/>
        <v>0</v>
      </c>
    </row>
    <row r="59" spans="2:33" ht="13.15" customHeight="1" x14ac:dyDescent="0.25">
      <c r="B59" s="11" t="s">
        <v>227</v>
      </c>
      <c r="C59" s="53"/>
      <c r="D59" s="53"/>
      <c r="E59" s="202"/>
      <c r="F59" s="210">
        <f t="shared" si="40"/>
        <v>0</v>
      </c>
      <c r="H59" s="202"/>
      <c r="I59" s="210">
        <f t="shared" si="41"/>
        <v>0</v>
      </c>
      <c r="K59" s="202"/>
      <c r="L59" s="210">
        <f t="shared" si="42"/>
        <v>0</v>
      </c>
      <c r="N59" s="202"/>
      <c r="O59" s="210">
        <f t="shared" si="43"/>
        <v>0</v>
      </c>
      <c r="Q59" s="202"/>
      <c r="R59" s="210">
        <f t="shared" si="44"/>
        <v>0</v>
      </c>
      <c r="T59" s="202"/>
      <c r="U59" s="210">
        <f t="shared" si="45"/>
        <v>0</v>
      </c>
      <c r="W59" s="202"/>
      <c r="X59" s="210">
        <f t="shared" si="46"/>
        <v>0</v>
      </c>
      <c r="Z59" s="202"/>
      <c r="AA59" s="210">
        <f t="shared" si="47"/>
        <v>0</v>
      </c>
      <c r="AC59" s="202"/>
      <c r="AD59" s="210">
        <f t="shared" si="48"/>
        <v>0</v>
      </c>
      <c r="AF59" s="202"/>
      <c r="AG59" s="210">
        <f t="shared" si="49"/>
        <v>0</v>
      </c>
    </row>
    <row r="60" spans="2:33" ht="13.15" customHeight="1" x14ac:dyDescent="0.25">
      <c r="B60" s="11" t="s">
        <v>228</v>
      </c>
      <c r="C60" s="53"/>
      <c r="D60" s="53"/>
      <c r="E60" s="204"/>
      <c r="F60" s="211">
        <f t="shared" si="40"/>
        <v>0</v>
      </c>
      <c r="H60" s="204"/>
      <c r="I60" s="211">
        <f t="shared" si="41"/>
        <v>0</v>
      </c>
      <c r="K60" s="204"/>
      <c r="L60" s="211">
        <f t="shared" si="42"/>
        <v>0</v>
      </c>
      <c r="N60" s="204"/>
      <c r="O60" s="211">
        <f t="shared" si="43"/>
        <v>0</v>
      </c>
      <c r="Q60" s="204"/>
      <c r="R60" s="211">
        <f t="shared" si="44"/>
        <v>0</v>
      </c>
      <c r="T60" s="204"/>
      <c r="U60" s="211">
        <f t="shared" si="45"/>
        <v>0</v>
      </c>
      <c r="W60" s="204"/>
      <c r="X60" s="211">
        <f t="shared" si="46"/>
        <v>0</v>
      </c>
      <c r="Z60" s="204"/>
      <c r="AA60" s="211">
        <f t="shared" si="47"/>
        <v>0</v>
      </c>
      <c r="AC60" s="204"/>
      <c r="AD60" s="211">
        <f t="shared" si="48"/>
        <v>0</v>
      </c>
      <c r="AF60" s="204"/>
      <c r="AG60" s="211">
        <f t="shared" si="49"/>
        <v>0</v>
      </c>
    </row>
    <row r="61" spans="2:33" x14ac:dyDescent="0.25">
      <c r="B61" s="53" t="s">
        <v>229</v>
      </c>
      <c r="E61" s="212">
        <f>SUM(E57:E60)</f>
        <v>0</v>
      </c>
      <c r="F61" s="213">
        <f t="shared" si="40"/>
        <v>0</v>
      </c>
      <c r="H61" s="212">
        <f>SUM(H57:H60)</f>
        <v>0</v>
      </c>
      <c r="I61" s="213">
        <f t="shared" si="41"/>
        <v>0</v>
      </c>
      <c r="K61" s="212">
        <f>SUM(K57:K60)</f>
        <v>0</v>
      </c>
      <c r="L61" s="213">
        <f t="shared" si="42"/>
        <v>0</v>
      </c>
      <c r="N61" s="212">
        <f>SUM(N57:N60)</f>
        <v>0</v>
      </c>
      <c r="O61" s="213">
        <f t="shared" si="43"/>
        <v>0</v>
      </c>
      <c r="Q61" s="212">
        <f>SUM(Q57:Q60)</f>
        <v>0</v>
      </c>
      <c r="R61" s="213">
        <f t="shared" si="44"/>
        <v>0</v>
      </c>
      <c r="T61" s="212">
        <f>SUM(T57:T60)</f>
        <v>0</v>
      </c>
      <c r="U61" s="213">
        <f t="shared" si="45"/>
        <v>0</v>
      </c>
      <c r="W61" s="212">
        <f>SUM(W57:W60)</f>
        <v>0</v>
      </c>
      <c r="X61" s="213">
        <f t="shared" si="46"/>
        <v>0</v>
      </c>
      <c r="Z61" s="212">
        <f>SUM(Z57:Z60)</f>
        <v>0</v>
      </c>
      <c r="AA61" s="213">
        <f t="shared" si="47"/>
        <v>0</v>
      </c>
      <c r="AC61" s="212">
        <f>SUM(AC57:AC60)</f>
        <v>0</v>
      </c>
      <c r="AD61" s="213">
        <f t="shared" si="48"/>
        <v>0</v>
      </c>
      <c r="AF61" s="212">
        <f>SUM(AF57:AF60)</f>
        <v>0</v>
      </c>
      <c r="AG61" s="213">
        <f t="shared" si="49"/>
        <v>0</v>
      </c>
    </row>
    <row r="62" spans="2:33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40"/>
        <v>0</v>
      </c>
      <c r="H63" s="212">
        <f>H27-H33-H39-H54-H61</f>
        <v>0</v>
      </c>
      <c r="I63" s="213">
        <f t="shared" ref="I63" si="50">IFERROR(H63/H$27,0)</f>
        <v>0</v>
      </c>
      <c r="K63" s="212">
        <f>K27-K33-K39-K54-K61</f>
        <v>0</v>
      </c>
      <c r="L63" s="213">
        <f t="shared" ref="L63" si="51">IFERROR(K63/K$27,0)</f>
        <v>0</v>
      </c>
      <c r="N63" s="212">
        <f>N27-N33-N39-N54-N61</f>
        <v>0</v>
      </c>
      <c r="O63" s="213">
        <f t="shared" ref="O63" si="52">IFERROR(N63/N$27,0)</f>
        <v>0</v>
      </c>
      <c r="Q63" s="212">
        <f>Q27-Q33-Q39-Q54-Q61</f>
        <v>0</v>
      </c>
      <c r="R63" s="213">
        <f t="shared" ref="R63" si="53">IFERROR(Q63/Q$27,0)</f>
        <v>0</v>
      </c>
      <c r="T63" s="212">
        <f>T27-T33-T39-T54-T61</f>
        <v>0</v>
      </c>
      <c r="U63" s="213">
        <f t="shared" ref="U63" si="54">IFERROR(T63/T$27,0)</f>
        <v>0</v>
      </c>
      <c r="W63" s="212">
        <f>W27-W33-W39-W54-W61</f>
        <v>0</v>
      </c>
      <c r="X63" s="213">
        <f t="shared" ref="X63" si="55">IFERROR(W63/W$27,0)</f>
        <v>0</v>
      </c>
      <c r="Z63" s="212">
        <f>Z27-Z33-Z39-Z54-Z61</f>
        <v>0</v>
      </c>
      <c r="AA63" s="213">
        <f t="shared" ref="AA63" si="56">IFERROR(Z63/Z$27,0)</f>
        <v>0</v>
      </c>
      <c r="AC63" s="212">
        <f>AC27-AC33-AC39-AC54-AC61</f>
        <v>0</v>
      </c>
      <c r="AD63" s="213">
        <f t="shared" ref="AD63" si="57">IFERROR(AC63/AC$27,0)</f>
        <v>0</v>
      </c>
      <c r="AF63" s="212">
        <f>AF27-AF33-AF39-AF54-AF61</f>
        <v>0</v>
      </c>
      <c r="AG63" s="213">
        <f t="shared" ref="AG63" si="58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G64" s="276"/>
      <c r="H64" s="262"/>
      <c r="I64" s="263"/>
      <c r="J64" s="276"/>
      <c r="K64" s="262"/>
      <c r="L64" s="263"/>
      <c r="M64" s="276"/>
      <c r="N64" s="262"/>
      <c r="O64" s="263"/>
      <c r="P64" s="276"/>
      <c r="Q64" s="262"/>
      <c r="R64" s="263"/>
      <c r="T64" s="262"/>
      <c r="U64" s="263"/>
      <c r="W64" s="262"/>
      <c r="X64" s="263"/>
      <c r="Z64" s="262"/>
      <c r="AA64" s="263"/>
      <c r="AB64" s="276"/>
      <c r="AC64" s="262"/>
      <c r="AD64" s="263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x14ac:dyDescent="0.25">
      <c r="A70" s="38">
        <f t="shared" ref="A70:A75" si="59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x14ac:dyDescent="0.25">
      <c r="A71" s="38">
        <f t="shared" si="59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x14ac:dyDescent="0.25">
      <c r="A72" s="38">
        <f t="shared" si="59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x14ac:dyDescent="0.25">
      <c r="A73" s="38">
        <f t="shared" si="59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x14ac:dyDescent="0.25">
      <c r="A74" s="38">
        <f t="shared" si="59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x14ac:dyDescent="0.25">
      <c r="A75" s="38">
        <f t="shared" si="59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</sheetData>
  <sheetProtection selectLockedCells="1"/>
  <mergeCells count="21">
    <mergeCell ref="B75:R75"/>
    <mergeCell ref="I1:L1"/>
    <mergeCell ref="I2:L2"/>
    <mergeCell ref="A3:B3"/>
    <mergeCell ref="F17:F18"/>
    <mergeCell ref="I17:I18"/>
    <mergeCell ref="L17:L18"/>
    <mergeCell ref="B72:R72"/>
    <mergeCell ref="B73:R73"/>
    <mergeCell ref="B74:R74"/>
    <mergeCell ref="AG17:AG18"/>
    <mergeCell ref="B68:R68"/>
    <mergeCell ref="B69:R69"/>
    <mergeCell ref="B70:R70"/>
    <mergeCell ref="B71:R71"/>
    <mergeCell ref="O17:O18"/>
    <mergeCell ref="R17:R18"/>
    <mergeCell ref="U17:U18"/>
    <mergeCell ref="X17:X18"/>
    <mergeCell ref="AA17:AA18"/>
    <mergeCell ref="AD17:AD18"/>
  </mergeCells>
  <pageMargins left="0.7" right="0.7" top="0.75" bottom="0.75" header="0.3" footer="0.3"/>
  <pageSetup orientation="portrait" horizontalDpi="4294967295" verticalDpi="4294967295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8D604-B1CD-4145-A6FB-6A5A64BB4677}">
  <sheetPr>
    <tabColor theme="7" tint="0.39997558519241921"/>
  </sheetPr>
  <dimension ref="A1:AG75"/>
  <sheetViews>
    <sheetView showGridLines="0" zoomScaleNormal="100" workbookViewId="0">
      <selection activeCell="C48" sqref="C48"/>
    </sheetView>
  </sheetViews>
  <sheetFormatPr defaultColWidth="9.28515625" defaultRowHeight="13.5" x14ac:dyDescent="0.25"/>
  <cols>
    <col min="1" max="1" width="2.7109375" style="11" customWidth="1"/>
    <col min="2" max="2" width="20.28515625" style="11" customWidth="1"/>
    <col min="3" max="3" width="37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 t="s">
        <v>181</v>
      </c>
      <c r="I1" s="400"/>
      <c r="J1" s="400"/>
      <c r="K1" s="400"/>
      <c r="L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  <c r="H2" s="93" t="s">
        <v>182</v>
      </c>
      <c r="I2" s="401"/>
      <c r="J2" s="401"/>
      <c r="K2" s="401"/>
      <c r="L2" s="401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A5" s="282" t="s">
        <v>250</v>
      </c>
      <c r="E5" s="53"/>
      <c r="F5" s="53"/>
      <c r="H5" s="53"/>
      <c r="I5" s="53"/>
      <c r="K5" s="53"/>
      <c r="L5" s="53"/>
      <c r="N5" s="53"/>
      <c r="O5" s="53"/>
      <c r="Q5" s="53"/>
      <c r="R5" s="53"/>
      <c r="T5" s="53"/>
      <c r="U5" s="53"/>
      <c r="W5" s="53"/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E6" s="53"/>
      <c r="F6" s="53"/>
      <c r="H6" s="53"/>
      <c r="I6" s="53"/>
      <c r="K6" s="53"/>
      <c r="L6" s="53"/>
      <c r="N6" s="53"/>
      <c r="O6" s="53"/>
      <c r="Q6" s="53"/>
      <c r="R6" s="53"/>
      <c r="T6" s="53"/>
      <c r="U6" s="53"/>
      <c r="W6" s="53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235</v>
      </c>
      <c r="E7" s="53"/>
      <c r="F7" s="53"/>
      <c r="H7" s="53"/>
      <c r="I7" s="53"/>
      <c r="K7" s="53"/>
      <c r="L7" s="53"/>
      <c r="N7" s="53"/>
      <c r="O7" s="53"/>
      <c r="Q7" s="53"/>
      <c r="R7" s="53"/>
      <c r="T7" s="53"/>
      <c r="U7" s="53"/>
      <c r="W7" s="53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C9" s="194" t="s">
        <v>236</v>
      </c>
      <c r="E9" s="198"/>
      <c r="F9" s="53"/>
      <c r="H9" s="198"/>
      <c r="I9" s="53"/>
      <c r="K9" s="198"/>
      <c r="L9" s="53"/>
      <c r="N9" s="198"/>
      <c r="O9" s="53"/>
      <c r="Q9" s="198"/>
      <c r="R9" s="53"/>
      <c r="T9" s="198"/>
      <c r="U9" s="53"/>
      <c r="W9" s="198"/>
      <c r="X9" s="53"/>
      <c r="Z9" s="198"/>
      <c r="AA9" s="53"/>
      <c r="AC9" s="198"/>
      <c r="AD9" s="53"/>
      <c r="AF9" s="198"/>
      <c r="AG9" s="53"/>
    </row>
    <row r="10" spans="1:33" ht="13.15" customHeight="1" x14ac:dyDescent="0.25">
      <c r="C10" s="194" t="s">
        <v>187</v>
      </c>
      <c r="E10" s="198"/>
      <c r="F10" s="53"/>
      <c r="H10" s="198"/>
      <c r="I10" s="53"/>
      <c r="K10" s="198"/>
      <c r="L10" s="53"/>
      <c r="N10" s="198"/>
      <c r="O10" s="53"/>
      <c r="Q10" s="198"/>
      <c r="R10" s="53"/>
      <c r="T10" s="198"/>
      <c r="U10" s="53"/>
      <c r="W10" s="198"/>
      <c r="X10" s="53"/>
      <c r="Z10" s="198"/>
      <c r="AA10" s="53"/>
      <c r="AC10" s="198"/>
      <c r="AD10" s="53"/>
      <c r="AF10" s="198"/>
      <c r="AG10" s="53"/>
    </row>
    <row r="11" spans="1:33" ht="13.15" customHeight="1" x14ac:dyDescent="0.25">
      <c r="C11" s="194" t="s">
        <v>237</v>
      </c>
      <c r="E11" s="139"/>
      <c r="F11" s="53"/>
      <c r="H11" s="139"/>
      <c r="I11" s="53"/>
      <c r="K11" s="139"/>
      <c r="L11" s="53"/>
      <c r="N11" s="139"/>
      <c r="O11" s="53"/>
      <c r="Q11" s="139"/>
      <c r="R11" s="53"/>
      <c r="T11" s="139"/>
      <c r="U11" s="53"/>
      <c r="W11" s="139"/>
      <c r="X11" s="53"/>
      <c r="Z11" s="139"/>
      <c r="AA11" s="53"/>
      <c r="AC11" s="139"/>
      <c r="AD11" s="53"/>
      <c r="AF11" s="139"/>
      <c r="AG11" s="53"/>
    </row>
    <row r="12" spans="1:33" ht="13.15" customHeight="1" x14ac:dyDescent="0.25">
      <c r="C12" s="194" t="s">
        <v>238</v>
      </c>
      <c r="E12" s="69"/>
      <c r="F12" s="53"/>
      <c r="H12" s="69"/>
      <c r="I12" s="53"/>
      <c r="K12" s="69"/>
      <c r="L12" s="53"/>
      <c r="N12" s="69"/>
      <c r="O12" s="53"/>
      <c r="Q12" s="69"/>
      <c r="R12" s="53"/>
      <c r="T12" s="69"/>
      <c r="U12" s="53"/>
      <c r="W12" s="69"/>
      <c r="X12" s="53"/>
      <c r="Z12" s="69"/>
      <c r="AA12" s="53"/>
      <c r="AC12" s="69"/>
      <c r="AD12" s="53"/>
      <c r="AF12" s="69"/>
      <c r="AG12" s="53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G14" s="53"/>
      <c r="H14" s="53"/>
      <c r="I14" s="53"/>
      <c r="J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239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02"/>
      <c r="F19" s="210">
        <f t="shared" ref="F19:F27" si="0">IFERROR(E19/E$27,0)</f>
        <v>0</v>
      </c>
      <c r="H19" s="202"/>
      <c r="I19" s="210">
        <f t="shared" ref="I19:I27" si="1">IFERROR(H19/H$27,0)</f>
        <v>0</v>
      </c>
      <c r="K19" s="202"/>
      <c r="L19" s="210">
        <f t="shared" ref="L19:L27" si="2">IFERROR(K19/K$27,0)</f>
        <v>0</v>
      </c>
      <c r="N19" s="202"/>
      <c r="O19" s="210">
        <f t="shared" ref="O19:O27" si="3">IFERROR(N19/N$27,0)</f>
        <v>0</v>
      </c>
      <c r="Q19" s="202"/>
      <c r="R19" s="210">
        <f t="shared" ref="R19:R27" si="4">IFERROR(Q19/Q$27,0)</f>
        <v>0</v>
      </c>
      <c r="T19" s="202"/>
      <c r="U19" s="210">
        <f t="shared" ref="U19:U27" si="5">IFERROR(T19/T$27,0)</f>
        <v>0</v>
      </c>
      <c r="W19" s="202"/>
      <c r="X19" s="210">
        <f t="shared" ref="X19:X27" si="6">IFERROR(W19/W$27,0)</f>
        <v>0</v>
      </c>
      <c r="Z19" s="202"/>
      <c r="AA19" s="210">
        <f t="shared" ref="AA19:AA27" si="7">IFERROR(Z19/Z$27,0)</f>
        <v>0</v>
      </c>
      <c r="AC19" s="202"/>
      <c r="AD19" s="210">
        <f t="shared" ref="AD19:AD27" si="8">IFERROR(AC19/AC$27,0)</f>
        <v>0</v>
      </c>
      <c r="AF19" s="202"/>
      <c r="AG19" s="210">
        <f t="shared" ref="AG19:AG27" si="9">IFERROR(AF19/AF$27,0)</f>
        <v>0</v>
      </c>
    </row>
    <row r="20" spans="2:33" ht="13.15" customHeight="1" x14ac:dyDescent="0.25">
      <c r="B20" s="11" t="s">
        <v>195</v>
      </c>
      <c r="E20" s="202"/>
      <c r="F20" s="210">
        <f t="shared" si="0"/>
        <v>0</v>
      </c>
      <c r="H20" s="202"/>
      <c r="I20" s="210">
        <f t="shared" si="1"/>
        <v>0</v>
      </c>
      <c r="K20" s="202"/>
      <c r="L20" s="210">
        <f t="shared" si="2"/>
        <v>0</v>
      </c>
      <c r="N20" s="202"/>
      <c r="O20" s="210">
        <f t="shared" si="3"/>
        <v>0</v>
      </c>
      <c r="Q20" s="202"/>
      <c r="R20" s="210">
        <f t="shared" si="4"/>
        <v>0</v>
      </c>
      <c r="T20" s="202"/>
      <c r="U20" s="210">
        <f t="shared" si="5"/>
        <v>0</v>
      </c>
      <c r="W20" s="202"/>
      <c r="X20" s="210">
        <f t="shared" si="6"/>
        <v>0</v>
      </c>
      <c r="Z20" s="202"/>
      <c r="AA20" s="210">
        <f t="shared" si="7"/>
        <v>0</v>
      </c>
      <c r="AC20" s="202"/>
      <c r="AD20" s="210">
        <f t="shared" si="8"/>
        <v>0</v>
      </c>
      <c r="AF20" s="202"/>
      <c r="AG20" s="210">
        <f t="shared" si="9"/>
        <v>0</v>
      </c>
    </row>
    <row r="21" spans="2:33" ht="13.15" customHeight="1" x14ac:dyDescent="0.25">
      <c r="B21" s="11" t="s">
        <v>76</v>
      </c>
      <c r="E21" s="202"/>
      <c r="F21" s="210">
        <f t="shared" si="0"/>
        <v>0</v>
      </c>
      <c r="H21" s="202"/>
      <c r="I21" s="210">
        <f t="shared" si="1"/>
        <v>0</v>
      </c>
      <c r="K21" s="202"/>
      <c r="L21" s="210">
        <f t="shared" si="2"/>
        <v>0</v>
      </c>
      <c r="N21" s="202"/>
      <c r="O21" s="210">
        <f t="shared" si="3"/>
        <v>0</v>
      </c>
      <c r="Q21" s="202"/>
      <c r="R21" s="210">
        <f t="shared" si="4"/>
        <v>0</v>
      </c>
      <c r="T21" s="202"/>
      <c r="U21" s="210">
        <f t="shared" si="5"/>
        <v>0</v>
      </c>
      <c r="W21" s="202"/>
      <c r="X21" s="210">
        <f t="shared" si="6"/>
        <v>0</v>
      </c>
      <c r="Z21" s="202"/>
      <c r="AA21" s="210">
        <f t="shared" si="7"/>
        <v>0</v>
      </c>
      <c r="AC21" s="202"/>
      <c r="AD21" s="210">
        <f t="shared" si="8"/>
        <v>0</v>
      </c>
      <c r="AF21" s="202"/>
      <c r="AG21" s="210">
        <f t="shared" si="9"/>
        <v>0</v>
      </c>
    </row>
    <row r="22" spans="2:33" ht="13.15" customHeight="1" x14ac:dyDescent="0.25">
      <c r="B22" s="261" t="s">
        <v>196</v>
      </c>
      <c r="E22" s="202"/>
      <c r="F22" s="210">
        <f t="shared" si="0"/>
        <v>0</v>
      </c>
      <c r="H22" s="202"/>
      <c r="I22" s="210">
        <f t="shared" si="1"/>
        <v>0</v>
      </c>
      <c r="K22" s="202"/>
      <c r="L22" s="210">
        <f t="shared" si="2"/>
        <v>0</v>
      </c>
      <c r="N22" s="202"/>
      <c r="O22" s="210">
        <f t="shared" si="3"/>
        <v>0</v>
      </c>
      <c r="Q22" s="202"/>
      <c r="R22" s="210">
        <f t="shared" si="4"/>
        <v>0</v>
      </c>
      <c r="T22" s="202"/>
      <c r="U22" s="210">
        <f t="shared" si="5"/>
        <v>0</v>
      </c>
      <c r="W22" s="202"/>
      <c r="X22" s="210">
        <f t="shared" si="6"/>
        <v>0</v>
      </c>
      <c r="Z22" s="202"/>
      <c r="AA22" s="210">
        <f t="shared" si="7"/>
        <v>0</v>
      </c>
      <c r="AC22" s="202"/>
      <c r="AD22" s="210">
        <f t="shared" si="8"/>
        <v>0</v>
      </c>
      <c r="AF22" s="202"/>
      <c r="AG22" s="210">
        <f t="shared" si="9"/>
        <v>0</v>
      </c>
    </row>
    <row r="23" spans="2:33" ht="13.15" customHeight="1" x14ac:dyDescent="0.25">
      <c r="B23" s="11" t="s">
        <v>81</v>
      </c>
      <c r="E23" s="202"/>
      <c r="F23" s="210">
        <f t="shared" si="0"/>
        <v>0</v>
      </c>
      <c r="H23" s="202"/>
      <c r="I23" s="210">
        <f t="shared" si="1"/>
        <v>0</v>
      </c>
      <c r="K23" s="202"/>
      <c r="L23" s="210">
        <f t="shared" si="2"/>
        <v>0</v>
      </c>
      <c r="N23" s="202"/>
      <c r="O23" s="210">
        <f t="shared" si="3"/>
        <v>0</v>
      </c>
      <c r="Q23" s="202"/>
      <c r="R23" s="210">
        <f t="shared" si="4"/>
        <v>0</v>
      </c>
      <c r="T23" s="202"/>
      <c r="U23" s="210">
        <f t="shared" si="5"/>
        <v>0</v>
      </c>
      <c r="W23" s="202"/>
      <c r="X23" s="210">
        <f t="shared" si="6"/>
        <v>0</v>
      </c>
      <c r="Z23" s="202"/>
      <c r="AA23" s="210">
        <f t="shared" si="7"/>
        <v>0</v>
      </c>
      <c r="AC23" s="202"/>
      <c r="AD23" s="210">
        <f t="shared" si="8"/>
        <v>0</v>
      </c>
      <c r="AF23" s="202"/>
      <c r="AG23" s="210">
        <f t="shared" si="9"/>
        <v>0</v>
      </c>
    </row>
    <row r="24" spans="2:33" ht="13.15" customHeight="1" x14ac:dyDescent="0.25">
      <c r="B24" s="11" t="s">
        <v>197</v>
      </c>
      <c r="E24" s="202"/>
      <c r="F24" s="210">
        <f t="shared" si="0"/>
        <v>0</v>
      </c>
      <c r="H24" s="202"/>
      <c r="I24" s="210">
        <f t="shared" si="1"/>
        <v>0</v>
      </c>
      <c r="K24" s="202"/>
      <c r="L24" s="210">
        <f t="shared" si="2"/>
        <v>0</v>
      </c>
      <c r="N24" s="202"/>
      <c r="O24" s="210">
        <f t="shared" si="3"/>
        <v>0</v>
      </c>
      <c r="Q24" s="202"/>
      <c r="R24" s="210">
        <f t="shared" si="4"/>
        <v>0</v>
      </c>
      <c r="T24" s="202"/>
      <c r="U24" s="210">
        <f t="shared" si="5"/>
        <v>0</v>
      </c>
      <c r="W24" s="202"/>
      <c r="X24" s="210">
        <f t="shared" si="6"/>
        <v>0</v>
      </c>
      <c r="Z24" s="202"/>
      <c r="AA24" s="210">
        <f t="shared" si="7"/>
        <v>0</v>
      </c>
      <c r="AC24" s="202"/>
      <c r="AD24" s="210">
        <f t="shared" si="8"/>
        <v>0</v>
      </c>
      <c r="AF24" s="202"/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02"/>
      <c r="F25" s="210">
        <f t="shared" si="0"/>
        <v>0</v>
      </c>
      <c r="H25" s="202"/>
      <c r="I25" s="210">
        <f t="shared" si="1"/>
        <v>0</v>
      </c>
      <c r="K25" s="202"/>
      <c r="L25" s="210">
        <f t="shared" si="2"/>
        <v>0</v>
      </c>
      <c r="N25" s="202"/>
      <c r="O25" s="210">
        <f t="shared" si="3"/>
        <v>0</v>
      </c>
      <c r="Q25" s="202"/>
      <c r="R25" s="210">
        <f t="shared" si="4"/>
        <v>0</v>
      </c>
      <c r="T25" s="202"/>
      <c r="U25" s="210">
        <f t="shared" si="5"/>
        <v>0</v>
      </c>
      <c r="W25" s="202"/>
      <c r="X25" s="210">
        <f t="shared" si="6"/>
        <v>0</v>
      </c>
      <c r="Z25" s="202"/>
      <c r="AA25" s="210">
        <f t="shared" si="7"/>
        <v>0</v>
      </c>
      <c r="AC25" s="202"/>
      <c r="AD25" s="210">
        <f t="shared" si="8"/>
        <v>0</v>
      </c>
      <c r="AF25" s="202"/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04"/>
      <c r="F26" s="211">
        <f t="shared" si="0"/>
        <v>0</v>
      </c>
      <c r="H26" s="204"/>
      <c r="I26" s="211">
        <f t="shared" si="1"/>
        <v>0</v>
      </c>
      <c r="K26" s="204"/>
      <c r="L26" s="211">
        <f t="shared" si="2"/>
        <v>0</v>
      </c>
      <c r="N26" s="204"/>
      <c r="O26" s="211">
        <f t="shared" si="3"/>
        <v>0</v>
      </c>
      <c r="Q26" s="204"/>
      <c r="R26" s="211">
        <f t="shared" si="4"/>
        <v>0</v>
      </c>
      <c r="T26" s="204"/>
      <c r="U26" s="211">
        <f t="shared" si="5"/>
        <v>0</v>
      </c>
      <c r="W26" s="204"/>
      <c r="X26" s="211">
        <f t="shared" si="6"/>
        <v>0</v>
      </c>
      <c r="Z26" s="204"/>
      <c r="AA26" s="211">
        <f t="shared" si="7"/>
        <v>0</v>
      </c>
      <c r="AC26" s="204"/>
      <c r="AD26" s="211">
        <f t="shared" si="8"/>
        <v>0</v>
      </c>
      <c r="AF26" s="204"/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02"/>
      <c r="F30" s="210">
        <f t="shared" ref="F30:F33" si="10">IFERROR(E30/E$27,0)</f>
        <v>0</v>
      </c>
      <c r="H30" s="202"/>
      <c r="I30" s="210">
        <f t="shared" ref="I30:I33" si="11">IFERROR(H30/H$27,0)</f>
        <v>0</v>
      </c>
      <c r="K30" s="202"/>
      <c r="L30" s="210">
        <f t="shared" ref="L30:L33" si="12">IFERROR(K30/K$27,0)</f>
        <v>0</v>
      </c>
      <c r="N30" s="202"/>
      <c r="O30" s="210">
        <f t="shared" ref="O30:O33" si="13">IFERROR(N30/N$27,0)</f>
        <v>0</v>
      </c>
      <c r="Q30" s="202"/>
      <c r="R30" s="210">
        <f t="shared" ref="R30:R33" si="14">IFERROR(Q30/Q$27,0)</f>
        <v>0</v>
      </c>
      <c r="T30" s="202"/>
      <c r="U30" s="210">
        <f t="shared" ref="U30:U33" si="15">IFERROR(T30/T$27,0)</f>
        <v>0</v>
      </c>
      <c r="W30" s="202"/>
      <c r="X30" s="210">
        <f t="shared" ref="X30:X33" si="16">IFERROR(W30/W$27,0)</f>
        <v>0</v>
      </c>
      <c r="Z30" s="202"/>
      <c r="AA30" s="210">
        <f t="shared" ref="AA30:AA33" si="17">IFERROR(Z30/Z$27,0)</f>
        <v>0</v>
      </c>
      <c r="AC30" s="202"/>
      <c r="AD30" s="210">
        <f t="shared" ref="AD30:AD33" si="18">IFERROR(AC30/AC$27,0)</f>
        <v>0</v>
      </c>
      <c r="AF30" s="202"/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02"/>
      <c r="F31" s="210">
        <f t="shared" si="10"/>
        <v>0</v>
      </c>
      <c r="H31" s="202"/>
      <c r="I31" s="210">
        <f t="shared" si="11"/>
        <v>0</v>
      </c>
      <c r="K31" s="202"/>
      <c r="L31" s="210">
        <f t="shared" si="12"/>
        <v>0</v>
      </c>
      <c r="N31" s="202"/>
      <c r="O31" s="210">
        <f t="shared" si="13"/>
        <v>0</v>
      </c>
      <c r="Q31" s="202"/>
      <c r="R31" s="210">
        <f t="shared" si="14"/>
        <v>0</v>
      </c>
      <c r="T31" s="202"/>
      <c r="U31" s="210">
        <f t="shared" si="15"/>
        <v>0</v>
      </c>
      <c r="W31" s="202"/>
      <c r="X31" s="210">
        <f t="shared" si="16"/>
        <v>0</v>
      </c>
      <c r="Z31" s="202"/>
      <c r="AA31" s="210">
        <f t="shared" si="17"/>
        <v>0</v>
      </c>
      <c r="AC31" s="202"/>
      <c r="AD31" s="210">
        <f t="shared" si="18"/>
        <v>0</v>
      </c>
      <c r="AF31" s="202"/>
      <c r="AG31" s="210">
        <f t="shared" si="19"/>
        <v>0</v>
      </c>
    </row>
    <row r="32" spans="2:33" ht="13.15" customHeight="1" x14ac:dyDescent="0.25">
      <c r="B32" s="11" t="s">
        <v>203</v>
      </c>
      <c r="E32" s="204"/>
      <c r="F32" s="211">
        <f t="shared" si="10"/>
        <v>0</v>
      </c>
      <c r="H32" s="204"/>
      <c r="I32" s="211">
        <f t="shared" si="11"/>
        <v>0</v>
      </c>
      <c r="K32" s="204"/>
      <c r="L32" s="211">
        <f t="shared" si="12"/>
        <v>0</v>
      </c>
      <c r="N32" s="204"/>
      <c r="O32" s="211">
        <f t="shared" si="13"/>
        <v>0</v>
      </c>
      <c r="Q32" s="204"/>
      <c r="R32" s="211">
        <f t="shared" si="14"/>
        <v>0</v>
      </c>
      <c r="T32" s="204"/>
      <c r="U32" s="211">
        <f t="shared" si="15"/>
        <v>0</v>
      </c>
      <c r="W32" s="204"/>
      <c r="X32" s="211">
        <f t="shared" si="16"/>
        <v>0</v>
      </c>
      <c r="Z32" s="204"/>
      <c r="AA32" s="211">
        <f t="shared" si="17"/>
        <v>0</v>
      </c>
      <c r="AC32" s="204"/>
      <c r="AD32" s="211">
        <f t="shared" si="18"/>
        <v>0</v>
      </c>
      <c r="AF32" s="204"/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02"/>
      <c r="F36" s="210">
        <f t="shared" ref="F36:F39" si="20">IFERROR(E36/E$27,0)</f>
        <v>0</v>
      </c>
      <c r="H36" s="202"/>
      <c r="I36" s="210">
        <f t="shared" ref="I36:I39" si="21">IFERROR(H36/H$27,0)</f>
        <v>0</v>
      </c>
      <c r="K36" s="202"/>
      <c r="L36" s="210">
        <f t="shared" ref="L36:L39" si="22">IFERROR(K36/K$27,0)</f>
        <v>0</v>
      </c>
      <c r="N36" s="202"/>
      <c r="O36" s="210">
        <f t="shared" ref="O36:O39" si="23">IFERROR(N36/N$27,0)</f>
        <v>0</v>
      </c>
      <c r="Q36" s="202"/>
      <c r="R36" s="210">
        <f t="shared" ref="R36:R39" si="24">IFERROR(Q36/Q$27,0)</f>
        <v>0</v>
      </c>
      <c r="T36" s="202"/>
      <c r="U36" s="210">
        <f t="shared" ref="U36:U39" si="25">IFERROR(T36/T$27,0)</f>
        <v>0</v>
      </c>
      <c r="W36" s="202"/>
      <c r="X36" s="210">
        <f t="shared" ref="X36:X39" si="26">IFERROR(W36/W$27,0)</f>
        <v>0</v>
      </c>
      <c r="Z36" s="202"/>
      <c r="AA36" s="210">
        <f t="shared" ref="AA36:AA39" si="27">IFERROR(Z36/Z$27,0)</f>
        <v>0</v>
      </c>
      <c r="AC36" s="202"/>
      <c r="AD36" s="210">
        <f t="shared" ref="AD36:AD39" si="28">IFERROR(AC36/AC$27,0)</f>
        <v>0</v>
      </c>
      <c r="AF36" s="202"/>
      <c r="AG36" s="210">
        <f t="shared" ref="AG36:AG39" si="29">IFERROR(AF36/AF$27,0)</f>
        <v>0</v>
      </c>
    </row>
    <row r="37" spans="2:33" ht="13.15" customHeight="1" x14ac:dyDescent="0.25">
      <c r="B37" s="11" t="s">
        <v>207</v>
      </c>
      <c r="E37" s="202"/>
      <c r="F37" s="210">
        <f t="shared" si="20"/>
        <v>0</v>
      </c>
      <c r="H37" s="202"/>
      <c r="I37" s="210">
        <f t="shared" si="21"/>
        <v>0</v>
      </c>
      <c r="K37" s="202"/>
      <c r="L37" s="210">
        <f t="shared" si="22"/>
        <v>0</v>
      </c>
      <c r="N37" s="202"/>
      <c r="O37" s="210">
        <f t="shared" si="23"/>
        <v>0</v>
      </c>
      <c r="Q37" s="202"/>
      <c r="R37" s="210">
        <f t="shared" si="24"/>
        <v>0</v>
      </c>
      <c r="T37" s="202"/>
      <c r="U37" s="210">
        <f t="shared" si="25"/>
        <v>0</v>
      </c>
      <c r="W37" s="202"/>
      <c r="X37" s="210">
        <f t="shared" si="26"/>
        <v>0</v>
      </c>
      <c r="Z37" s="202"/>
      <c r="AA37" s="210">
        <f t="shared" si="27"/>
        <v>0</v>
      </c>
      <c r="AC37" s="202"/>
      <c r="AD37" s="210">
        <f t="shared" si="28"/>
        <v>0</v>
      </c>
      <c r="AF37" s="202"/>
      <c r="AG37" s="210">
        <f t="shared" si="29"/>
        <v>0</v>
      </c>
    </row>
    <row r="38" spans="2:33" ht="13.15" customHeight="1" x14ac:dyDescent="0.25">
      <c r="B38" s="11" t="s">
        <v>208</v>
      </c>
      <c r="E38" s="204"/>
      <c r="F38" s="211">
        <f t="shared" si="20"/>
        <v>0</v>
      </c>
      <c r="H38" s="204"/>
      <c r="I38" s="211">
        <f t="shared" si="21"/>
        <v>0</v>
      </c>
      <c r="K38" s="204"/>
      <c r="L38" s="211">
        <f t="shared" si="22"/>
        <v>0</v>
      </c>
      <c r="N38" s="204"/>
      <c r="O38" s="211">
        <f t="shared" si="23"/>
        <v>0</v>
      </c>
      <c r="Q38" s="204"/>
      <c r="R38" s="211">
        <f t="shared" si="24"/>
        <v>0</v>
      </c>
      <c r="T38" s="204"/>
      <c r="U38" s="211">
        <f t="shared" si="25"/>
        <v>0</v>
      </c>
      <c r="W38" s="204"/>
      <c r="X38" s="211">
        <f t="shared" si="26"/>
        <v>0</v>
      </c>
      <c r="Z38" s="204"/>
      <c r="AA38" s="211">
        <f t="shared" si="27"/>
        <v>0</v>
      </c>
      <c r="AC38" s="204"/>
      <c r="AD38" s="211">
        <f t="shared" si="28"/>
        <v>0</v>
      </c>
      <c r="AF38" s="204"/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si="21"/>
        <v>0</v>
      </c>
      <c r="K39" s="212">
        <f>SUM(K36:K38)</f>
        <v>0</v>
      </c>
      <c r="L39" s="213">
        <f t="shared" si="22"/>
        <v>0</v>
      </c>
      <c r="N39" s="212">
        <f>SUM(N36:N38)</f>
        <v>0</v>
      </c>
      <c r="O39" s="213">
        <f t="shared" si="23"/>
        <v>0</v>
      </c>
      <c r="Q39" s="212">
        <f>SUM(Q36:Q38)</f>
        <v>0</v>
      </c>
      <c r="R39" s="213">
        <f t="shared" si="24"/>
        <v>0</v>
      </c>
      <c r="T39" s="212">
        <f>SUM(T36:T38)</f>
        <v>0</v>
      </c>
      <c r="U39" s="213">
        <f t="shared" si="25"/>
        <v>0</v>
      </c>
      <c r="W39" s="212">
        <f>SUM(W36:W38)</f>
        <v>0</v>
      </c>
      <c r="X39" s="213">
        <f t="shared" si="26"/>
        <v>0</v>
      </c>
      <c r="Z39" s="212">
        <f>SUM(Z36:Z38)</f>
        <v>0</v>
      </c>
      <c r="AA39" s="213">
        <f t="shared" si="27"/>
        <v>0</v>
      </c>
      <c r="AC39" s="212">
        <f>SUM(AC36:AC38)</f>
        <v>0</v>
      </c>
      <c r="AD39" s="213">
        <f t="shared" si="28"/>
        <v>0</v>
      </c>
      <c r="AF39" s="212">
        <f>SUM(AF36:AF38)</f>
        <v>0</v>
      </c>
      <c r="AG39" s="213">
        <f t="shared" si="29"/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02"/>
      <c r="F42" s="210">
        <f t="shared" ref="F42:F54" si="30">IFERROR(E42/E$27,0)</f>
        <v>0</v>
      </c>
      <c r="H42" s="202"/>
      <c r="I42" s="210">
        <f t="shared" ref="I42:I54" si="31">IFERROR(H42/H$27,0)</f>
        <v>0</v>
      </c>
      <c r="K42" s="202"/>
      <c r="L42" s="210">
        <f t="shared" ref="L42:L54" si="32">IFERROR(K42/K$27,0)</f>
        <v>0</v>
      </c>
      <c r="N42" s="202"/>
      <c r="O42" s="210">
        <f t="shared" ref="O42:O54" si="33">IFERROR(N42/N$27,0)</f>
        <v>0</v>
      </c>
      <c r="Q42" s="202"/>
      <c r="R42" s="210">
        <f t="shared" ref="R42:R54" si="34">IFERROR(Q42/Q$27,0)</f>
        <v>0</v>
      </c>
      <c r="T42" s="202"/>
      <c r="U42" s="210">
        <f t="shared" ref="U42:U54" si="35">IFERROR(T42/T$27,0)</f>
        <v>0</v>
      </c>
      <c r="W42" s="202"/>
      <c r="X42" s="210">
        <f t="shared" ref="X42:X54" si="36">IFERROR(W42/W$27,0)</f>
        <v>0</v>
      </c>
      <c r="Z42" s="202"/>
      <c r="AA42" s="210">
        <f t="shared" ref="AA42:AA54" si="37">IFERROR(Z42/Z$27,0)</f>
        <v>0</v>
      </c>
      <c r="AC42" s="202"/>
      <c r="AD42" s="210">
        <f t="shared" ref="AD42:AD54" si="38">IFERROR(AC42/AC$27,0)</f>
        <v>0</v>
      </c>
      <c r="AF42" s="202"/>
      <c r="AG42" s="210">
        <f t="shared" ref="AG42:AG54" si="39">IFERROR(AF42/AF$27,0)</f>
        <v>0</v>
      </c>
    </row>
    <row r="43" spans="2:33" ht="13.15" customHeight="1" x14ac:dyDescent="0.25">
      <c r="B43" s="11" t="s">
        <v>212</v>
      </c>
      <c r="E43" s="202"/>
      <c r="F43" s="210">
        <f t="shared" si="30"/>
        <v>0</v>
      </c>
      <c r="H43" s="202"/>
      <c r="I43" s="210">
        <f t="shared" si="31"/>
        <v>0</v>
      </c>
      <c r="K43" s="202"/>
      <c r="L43" s="210">
        <f t="shared" si="32"/>
        <v>0</v>
      </c>
      <c r="N43" s="202"/>
      <c r="O43" s="210">
        <f t="shared" si="33"/>
        <v>0</v>
      </c>
      <c r="Q43" s="202"/>
      <c r="R43" s="210">
        <f t="shared" si="34"/>
        <v>0</v>
      </c>
      <c r="T43" s="202"/>
      <c r="U43" s="210">
        <f t="shared" si="35"/>
        <v>0</v>
      </c>
      <c r="W43" s="202"/>
      <c r="X43" s="210">
        <f t="shared" si="36"/>
        <v>0</v>
      </c>
      <c r="Z43" s="202"/>
      <c r="AA43" s="210">
        <f t="shared" si="37"/>
        <v>0</v>
      </c>
      <c r="AC43" s="202"/>
      <c r="AD43" s="210">
        <f t="shared" si="38"/>
        <v>0</v>
      </c>
      <c r="AF43" s="202"/>
      <c r="AG43" s="210">
        <f t="shared" si="39"/>
        <v>0</v>
      </c>
    </row>
    <row r="44" spans="2:33" ht="13.15" customHeight="1" x14ac:dyDescent="0.25">
      <c r="B44" s="11" t="s">
        <v>213</v>
      </c>
      <c r="E44" s="202"/>
      <c r="F44" s="210">
        <f t="shared" si="30"/>
        <v>0</v>
      </c>
      <c r="H44" s="202"/>
      <c r="I44" s="210">
        <f t="shared" si="31"/>
        <v>0</v>
      </c>
      <c r="K44" s="202"/>
      <c r="L44" s="210">
        <f t="shared" si="32"/>
        <v>0</v>
      </c>
      <c r="N44" s="202"/>
      <c r="O44" s="210">
        <f t="shared" si="33"/>
        <v>0</v>
      </c>
      <c r="Q44" s="202"/>
      <c r="R44" s="210">
        <f t="shared" si="34"/>
        <v>0</v>
      </c>
      <c r="T44" s="202"/>
      <c r="U44" s="210">
        <f t="shared" si="35"/>
        <v>0</v>
      </c>
      <c r="W44" s="202"/>
      <c r="X44" s="210">
        <f t="shared" si="36"/>
        <v>0</v>
      </c>
      <c r="Z44" s="202"/>
      <c r="AA44" s="210">
        <f t="shared" si="37"/>
        <v>0</v>
      </c>
      <c r="AC44" s="202"/>
      <c r="AD44" s="210">
        <f t="shared" si="38"/>
        <v>0</v>
      </c>
      <c r="AF44" s="202"/>
      <c r="AG44" s="210">
        <f t="shared" si="39"/>
        <v>0</v>
      </c>
    </row>
    <row r="45" spans="2:33" ht="13.15" customHeight="1" x14ac:dyDescent="0.25">
      <c r="B45" s="11" t="s">
        <v>214</v>
      </c>
      <c r="E45" s="202"/>
      <c r="F45" s="210">
        <f t="shared" si="30"/>
        <v>0</v>
      </c>
      <c r="H45" s="202"/>
      <c r="I45" s="210">
        <f t="shared" si="31"/>
        <v>0</v>
      </c>
      <c r="K45" s="202"/>
      <c r="L45" s="210">
        <f t="shared" si="32"/>
        <v>0</v>
      </c>
      <c r="N45" s="202"/>
      <c r="O45" s="210">
        <f t="shared" si="33"/>
        <v>0</v>
      </c>
      <c r="Q45" s="202"/>
      <c r="R45" s="210">
        <f t="shared" si="34"/>
        <v>0</v>
      </c>
      <c r="T45" s="202"/>
      <c r="U45" s="210">
        <f t="shared" si="35"/>
        <v>0</v>
      </c>
      <c r="W45" s="202"/>
      <c r="X45" s="210">
        <f t="shared" si="36"/>
        <v>0</v>
      </c>
      <c r="Z45" s="202"/>
      <c r="AA45" s="210">
        <f t="shared" si="37"/>
        <v>0</v>
      </c>
      <c r="AC45" s="202"/>
      <c r="AD45" s="210">
        <f t="shared" si="38"/>
        <v>0</v>
      </c>
      <c r="AF45" s="202"/>
      <c r="AG45" s="210">
        <f t="shared" si="39"/>
        <v>0</v>
      </c>
    </row>
    <row r="46" spans="2:33" ht="13.15" customHeight="1" x14ac:dyDescent="0.25">
      <c r="B46" s="11" t="s">
        <v>215</v>
      </c>
      <c r="E46" s="202"/>
      <c r="F46" s="210">
        <f t="shared" si="30"/>
        <v>0</v>
      </c>
      <c r="H46" s="202"/>
      <c r="I46" s="210">
        <f t="shared" si="31"/>
        <v>0</v>
      </c>
      <c r="K46" s="202"/>
      <c r="L46" s="210">
        <f t="shared" si="32"/>
        <v>0</v>
      </c>
      <c r="N46" s="202"/>
      <c r="O46" s="210">
        <f t="shared" si="33"/>
        <v>0</v>
      </c>
      <c r="Q46" s="202"/>
      <c r="R46" s="210">
        <f t="shared" si="34"/>
        <v>0</v>
      </c>
      <c r="T46" s="202"/>
      <c r="U46" s="210">
        <f t="shared" si="35"/>
        <v>0</v>
      </c>
      <c r="W46" s="202"/>
      <c r="X46" s="210">
        <f t="shared" si="36"/>
        <v>0</v>
      </c>
      <c r="Z46" s="202"/>
      <c r="AA46" s="210">
        <f t="shared" si="37"/>
        <v>0</v>
      </c>
      <c r="AC46" s="202"/>
      <c r="AD46" s="210">
        <f t="shared" si="38"/>
        <v>0</v>
      </c>
      <c r="AF46" s="202"/>
      <c r="AG46" s="210">
        <f t="shared" si="39"/>
        <v>0</v>
      </c>
    </row>
    <row r="47" spans="2:33" ht="13.15" customHeight="1" x14ac:dyDescent="0.25">
      <c r="B47" s="11" t="s">
        <v>216</v>
      </c>
      <c r="E47" s="202"/>
      <c r="F47" s="210">
        <f t="shared" si="30"/>
        <v>0</v>
      </c>
      <c r="H47" s="202"/>
      <c r="I47" s="210">
        <f t="shared" si="31"/>
        <v>0</v>
      </c>
      <c r="K47" s="202"/>
      <c r="L47" s="210">
        <f t="shared" si="32"/>
        <v>0</v>
      </c>
      <c r="N47" s="202"/>
      <c r="O47" s="210">
        <f t="shared" si="33"/>
        <v>0</v>
      </c>
      <c r="Q47" s="202"/>
      <c r="R47" s="210">
        <f t="shared" si="34"/>
        <v>0</v>
      </c>
      <c r="T47" s="202"/>
      <c r="U47" s="210">
        <f t="shared" si="35"/>
        <v>0</v>
      </c>
      <c r="W47" s="202"/>
      <c r="X47" s="210">
        <f t="shared" si="36"/>
        <v>0</v>
      </c>
      <c r="Z47" s="202"/>
      <c r="AA47" s="210">
        <f t="shared" si="37"/>
        <v>0</v>
      </c>
      <c r="AC47" s="202"/>
      <c r="AD47" s="210">
        <f t="shared" si="38"/>
        <v>0</v>
      </c>
      <c r="AF47" s="202"/>
      <c r="AG47" s="210">
        <f t="shared" si="39"/>
        <v>0</v>
      </c>
    </row>
    <row r="48" spans="2:33" ht="13.15" customHeight="1" x14ac:dyDescent="0.25">
      <c r="B48" s="11" t="s">
        <v>217</v>
      </c>
      <c r="E48" s="202"/>
      <c r="F48" s="210">
        <f t="shared" si="30"/>
        <v>0</v>
      </c>
      <c r="H48" s="202"/>
      <c r="I48" s="210">
        <f t="shared" si="31"/>
        <v>0</v>
      </c>
      <c r="K48" s="202"/>
      <c r="L48" s="210">
        <f t="shared" si="32"/>
        <v>0</v>
      </c>
      <c r="N48" s="202"/>
      <c r="O48" s="210">
        <f t="shared" si="33"/>
        <v>0</v>
      </c>
      <c r="Q48" s="202"/>
      <c r="R48" s="210">
        <f t="shared" si="34"/>
        <v>0</v>
      </c>
      <c r="T48" s="202"/>
      <c r="U48" s="210">
        <f t="shared" si="35"/>
        <v>0</v>
      </c>
      <c r="W48" s="202"/>
      <c r="X48" s="210">
        <f t="shared" si="36"/>
        <v>0</v>
      </c>
      <c r="Z48" s="202"/>
      <c r="AA48" s="210">
        <f t="shared" si="37"/>
        <v>0</v>
      </c>
      <c r="AC48" s="202"/>
      <c r="AD48" s="210">
        <f t="shared" si="38"/>
        <v>0</v>
      </c>
      <c r="AF48" s="202"/>
      <c r="AG48" s="210">
        <f t="shared" si="39"/>
        <v>0</v>
      </c>
    </row>
    <row r="49" spans="2:33" ht="13.15" customHeight="1" x14ac:dyDescent="0.25">
      <c r="B49" s="11" t="s">
        <v>218</v>
      </c>
      <c r="E49" s="202"/>
      <c r="F49" s="210">
        <f t="shared" si="30"/>
        <v>0</v>
      </c>
      <c r="H49" s="202"/>
      <c r="I49" s="210">
        <f t="shared" si="31"/>
        <v>0</v>
      </c>
      <c r="K49" s="202"/>
      <c r="L49" s="210">
        <f t="shared" si="32"/>
        <v>0</v>
      </c>
      <c r="N49" s="202"/>
      <c r="O49" s="210">
        <f t="shared" si="33"/>
        <v>0</v>
      </c>
      <c r="Q49" s="202"/>
      <c r="R49" s="210">
        <f t="shared" si="34"/>
        <v>0</v>
      </c>
      <c r="T49" s="202"/>
      <c r="U49" s="210">
        <f t="shared" si="35"/>
        <v>0</v>
      </c>
      <c r="W49" s="202"/>
      <c r="X49" s="210">
        <f t="shared" si="36"/>
        <v>0</v>
      </c>
      <c r="Z49" s="202"/>
      <c r="AA49" s="210">
        <f t="shared" si="37"/>
        <v>0</v>
      </c>
      <c r="AC49" s="202"/>
      <c r="AD49" s="210">
        <f t="shared" si="38"/>
        <v>0</v>
      </c>
      <c r="AF49" s="202"/>
      <c r="AG49" s="210">
        <f t="shared" si="39"/>
        <v>0</v>
      </c>
    </row>
    <row r="50" spans="2:33" x14ac:dyDescent="0.25">
      <c r="B50" s="11" t="s">
        <v>219</v>
      </c>
      <c r="E50" s="202"/>
      <c r="F50" s="210">
        <f t="shared" si="30"/>
        <v>0</v>
      </c>
      <c r="H50" s="202"/>
      <c r="I50" s="210">
        <f t="shared" si="31"/>
        <v>0</v>
      </c>
      <c r="K50" s="202"/>
      <c r="L50" s="210">
        <f t="shared" si="32"/>
        <v>0</v>
      </c>
      <c r="N50" s="202"/>
      <c r="O50" s="210">
        <f t="shared" si="33"/>
        <v>0</v>
      </c>
      <c r="Q50" s="202"/>
      <c r="R50" s="210">
        <f t="shared" si="34"/>
        <v>0</v>
      </c>
      <c r="T50" s="202"/>
      <c r="U50" s="210">
        <f t="shared" si="35"/>
        <v>0</v>
      </c>
      <c r="W50" s="202"/>
      <c r="X50" s="210">
        <f t="shared" si="36"/>
        <v>0</v>
      </c>
      <c r="Z50" s="202"/>
      <c r="AA50" s="210">
        <f t="shared" si="37"/>
        <v>0</v>
      </c>
      <c r="AC50" s="202"/>
      <c r="AD50" s="210">
        <f t="shared" si="38"/>
        <v>0</v>
      </c>
      <c r="AF50" s="202"/>
      <c r="AG50" s="210">
        <f t="shared" si="39"/>
        <v>0</v>
      </c>
    </row>
    <row r="51" spans="2:33" ht="13.15" customHeight="1" x14ac:dyDescent="0.25">
      <c r="B51" s="11" t="s">
        <v>220</v>
      </c>
      <c r="E51" s="202"/>
      <c r="F51" s="210">
        <f t="shared" si="30"/>
        <v>0</v>
      </c>
      <c r="H51" s="202"/>
      <c r="I51" s="210">
        <f t="shared" si="31"/>
        <v>0</v>
      </c>
      <c r="K51" s="202"/>
      <c r="L51" s="210">
        <f t="shared" si="32"/>
        <v>0</v>
      </c>
      <c r="N51" s="202"/>
      <c r="O51" s="210">
        <f t="shared" si="33"/>
        <v>0</v>
      </c>
      <c r="Q51" s="202"/>
      <c r="R51" s="210">
        <f t="shared" si="34"/>
        <v>0</v>
      </c>
      <c r="T51" s="202"/>
      <c r="U51" s="210">
        <f t="shared" si="35"/>
        <v>0</v>
      </c>
      <c r="W51" s="202"/>
      <c r="X51" s="210">
        <f t="shared" si="36"/>
        <v>0</v>
      </c>
      <c r="Z51" s="202"/>
      <c r="AA51" s="210">
        <f t="shared" si="37"/>
        <v>0</v>
      </c>
      <c r="AC51" s="202"/>
      <c r="AD51" s="210">
        <f t="shared" si="38"/>
        <v>0</v>
      </c>
      <c r="AF51" s="202"/>
      <c r="AG51" s="210">
        <f t="shared" si="39"/>
        <v>0</v>
      </c>
    </row>
    <row r="52" spans="2:33" ht="13.15" customHeight="1" x14ac:dyDescent="0.25">
      <c r="B52" s="11" t="s">
        <v>221</v>
      </c>
      <c r="E52" s="202"/>
      <c r="F52" s="210">
        <f t="shared" si="30"/>
        <v>0</v>
      </c>
      <c r="H52" s="202"/>
      <c r="I52" s="210">
        <f t="shared" si="31"/>
        <v>0</v>
      </c>
      <c r="K52" s="202"/>
      <c r="L52" s="210">
        <f t="shared" si="32"/>
        <v>0</v>
      </c>
      <c r="N52" s="202"/>
      <c r="O52" s="210">
        <f t="shared" si="33"/>
        <v>0</v>
      </c>
      <c r="Q52" s="202"/>
      <c r="R52" s="210">
        <f t="shared" si="34"/>
        <v>0</v>
      </c>
      <c r="T52" s="202"/>
      <c r="U52" s="210">
        <f t="shared" si="35"/>
        <v>0</v>
      </c>
      <c r="W52" s="202"/>
      <c r="X52" s="210">
        <f t="shared" si="36"/>
        <v>0</v>
      </c>
      <c r="Z52" s="202"/>
      <c r="AA52" s="210">
        <f t="shared" si="37"/>
        <v>0</v>
      </c>
      <c r="AC52" s="202"/>
      <c r="AD52" s="210">
        <f t="shared" si="38"/>
        <v>0</v>
      </c>
      <c r="AF52" s="202"/>
      <c r="AG52" s="210">
        <f t="shared" si="39"/>
        <v>0</v>
      </c>
    </row>
    <row r="53" spans="2:33" ht="13.15" customHeight="1" x14ac:dyDescent="0.25">
      <c r="B53" s="11" t="s">
        <v>222</v>
      </c>
      <c r="E53" s="204"/>
      <c r="F53" s="211">
        <f t="shared" si="30"/>
        <v>0</v>
      </c>
      <c r="H53" s="204"/>
      <c r="I53" s="211">
        <f t="shared" si="31"/>
        <v>0</v>
      </c>
      <c r="K53" s="204"/>
      <c r="L53" s="211">
        <f t="shared" si="32"/>
        <v>0</v>
      </c>
      <c r="N53" s="204"/>
      <c r="O53" s="211">
        <f t="shared" si="33"/>
        <v>0</v>
      </c>
      <c r="Q53" s="204"/>
      <c r="R53" s="211">
        <f t="shared" si="34"/>
        <v>0</v>
      </c>
      <c r="T53" s="204"/>
      <c r="U53" s="211">
        <f t="shared" si="35"/>
        <v>0</v>
      </c>
      <c r="W53" s="204"/>
      <c r="X53" s="211">
        <f t="shared" si="36"/>
        <v>0</v>
      </c>
      <c r="Z53" s="204"/>
      <c r="AA53" s="211">
        <f t="shared" si="37"/>
        <v>0</v>
      </c>
      <c r="AC53" s="204"/>
      <c r="AD53" s="211">
        <f t="shared" si="38"/>
        <v>0</v>
      </c>
      <c r="AF53" s="204"/>
      <c r="AG53" s="211">
        <f t="shared" si="39"/>
        <v>0</v>
      </c>
    </row>
    <row r="54" spans="2:33" ht="13.15" customHeight="1" x14ac:dyDescent="0.25">
      <c r="B54" s="53" t="s">
        <v>223</v>
      </c>
      <c r="C54" s="53"/>
      <c r="D54" s="53"/>
      <c r="E54" s="212">
        <f>SUM(E42:E53)</f>
        <v>0</v>
      </c>
      <c r="F54" s="213">
        <f t="shared" si="30"/>
        <v>0</v>
      </c>
      <c r="H54" s="212">
        <f>SUM(H42:H53)</f>
        <v>0</v>
      </c>
      <c r="I54" s="213">
        <f t="shared" si="31"/>
        <v>0</v>
      </c>
      <c r="K54" s="212">
        <f>SUM(K42:K53)</f>
        <v>0</v>
      </c>
      <c r="L54" s="213">
        <f t="shared" si="32"/>
        <v>0</v>
      </c>
      <c r="N54" s="212">
        <f>SUM(N42:N53)</f>
        <v>0</v>
      </c>
      <c r="O54" s="213">
        <f t="shared" si="33"/>
        <v>0</v>
      </c>
      <c r="Q54" s="212">
        <f>SUM(Q42:Q53)</f>
        <v>0</v>
      </c>
      <c r="R54" s="213">
        <f t="shared" si="34"/>
        <v>0</v>
      </c>
      <c r="T54" s="212">
        <f>SUM(T42:T53)</f>
        <v>0</v>
      </c>
      <c r="U54" s="213">
        <f t="shared" si="35"/>
        <v>0</v>
      </c>
      <c r="W54" s="212">
        <f>SUM(W42:W53)</f>
        <v>0</v>
      </c>
      <c r="X54" s="213">
        <f t="shared" si="36"/>
        <v>0</v>
      </c>
      <c r="Z54" s="212">
        <f>SUM(Z42:Z53)</f>
        <v>0</v>
      </c>
      <c r="AA54" s="213">
        <f t="shared" si="37"/>
        <v>0</v>
      </c>
      <c r="AC54" s="212">
        <f>SUM(AC42:AC53)</f>
        <v>0</v>
      </c>
      <c r="AD54" s="213">
        <f t="shared" si="38"/>
        <v>0</v>
      </c>
      <c r="AF54" s="212">
        <f>SUM(AF42:AF53)</f>
        <v>0</v>
      </c>
      <c r="AG54" s="213">
        <f t="shared" si="39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02"/>
      <c r="F57" s="210">
        <f t="shared" ref="F57:F63" si="40">IFERROR(E57/E$27,0)</f>
        <v>0</v>
      </c>
      <c r="H57" s="202"/>
      <c r="I57" s="210">
        <f t="shared" ref="I57:I61" si="41">IFERROR(H57/H$27,0)</f>
        <v>0</v>
      </c>
      <c r="K57" s="202"/>
      <c r="L57" s="210">
        <f t="shared" ref="L57:L61" si="42">IFERROR(K57/K$27,0)</f>
        <v>0</v>
      </c>
      <c r="N57" s="202"/>
      <c r="O57" s="210">
        <f t="shared" ref="O57:O61" si="43">IFERROR(N57/N$27,0)</f>
        <v>0</v>
      </c>
      <c r="Q57" s="202"/>
      <c r="R57" s="210">
        <f t="shared" ref="R57:R61" si="44">IFERROR(Q57/Q$27,0)</f>
        <v>0</v>
      </c>
      <c r="T57" s="202"/>
      <c r="U57" s="210">
        <f t="shared" ref="U57:U61" si="45">IFERROR(T57/T$27,0)</f>
        <v>0</v>
      </c>
      <c r="W57" s="202"/>
      <c r="X57" s="210">
        <f t="shared" ref="X57:X61" si="46">IFERROR(W57/W$27,0)</f>
        <v>0</v>
      </c>
      <c r="Z57" s="202"/>
      <c r="AA57" s="210">
        <f t="shared" ref="AA57:AA61" si="47">IFERROR(Z57/Z$27,0)</f>
        <v>0</v>
      </c>
      <c r="AC57" s="202"/>
      <c r="AD57" s="210">
        <f t="shared" ref="AD57:AD61" si="48">IFERROR(AC57/AC$27,0)</f>
        <v>0</v>
      </c>
      <c r="AF57" s="202"/>
      <c r="AG57" s="210">
        <f t="shared" ref="AG57:AG61" si="49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02"/>
      <c r="F58" s="210">
        <f t="shared" si="40"/>
        <v>0</v>
      </c>
      <c r="H58" s="202"/>
      <c r="I58" s="210">
        <f t="shared" si="41"/>
        <v>0</v>
      </c>
      <c r="K58" s="202"/>
      <c r="L58" s="210">
        <f t="shared" si="42"/>
        <v>0</v>
      </c>
      <c r="N58" s="202"/>
      <c r="O58" s="210">
        <f t="shared" si="43"/>
        <v>0</v>
      </c>
      <c r="Q58" s="202"/>
      <c r="R58" s="210">
        <f t="shared" si="44"/>
        <v>0</v>
      </c>
      <c r="T58" s="202"/>
      <c r="U58" s="210">
        <f t="shared" si="45"/>
        <v>0</v>
      </c>
      <c r="W58" s="202"/>
      <c r="X58" s="210">
        <f t="shared" si="46"/>
        <v>0</v>
      </c>
      <c r="Z58" s="202"/>
      <c r="AA58" s="210">
        <f t="shared" si="47"/>
        <v>0</v>
      </c>
      <c r="AC58" s="202"/>
      <c r="AD58" s="210">
        <f t="shared" si="48"/>
        <v>0</v>
      </c>
      <c r="AF58" s="202"/>
      <c r="AG58" s="210">
        <f t="shared" si="49"/>
        <v>0</v>
      </c>
    </row>
    <row r="59" spans="2:33" ht="13.15" customHeight="1" x14ac:dyDescent="0.25">
      <c r="B59" s="11" t="s">
        <v>227</v>
      </c>
      <c r="C59" s="53"/>
      <c r="D59" s="53"/>
      <c r="E59" s="202"/>
      <c r="F59" s="210">
        <f t="shared" si="40"/>
        <v>0</v>
      </c>
      <c r="H59" s="202"/>
      <c r="I59" s="210">
        <f t="shared" si="41"/>
        <v>0</v>
      </c>
      <c r="K59" s="202"/>
      <c r="L59" s="210">
        <f t="shared" si="42"/>
        <v>0</v>
      </c>
      <c r="N59" s="202"/>
      <c r="O59" s="210">
        <f t="shared" si="43"/>
        <v>0</v>
      </c>
      <c r="Q59" s="202"/>
      <c r="R59" s="210">
        <f t="shared" si="44"/>
        <v>0</v>
      </c>
      <c r="T59" s="202"/>
      <c r="U59" s="210">
        <f t="shared" si="45"/>
        <v>0</v>
      </c>
      <c r="W59" s="202"/>
      <c r="X59" s="210">
        <f t="shared" si="46"/>
        <v>0</v>
      </c>
      <c r="Z59" s="202"/>
      <c r="AA59" s="210">
        <f t="shared" si="47"/>
        <v>0</v>
      </c>
      <c r="AC59" s="202"/>
      <c r="AD59" s="210">
        <f t="shared" si="48"/>
        <v>0</v>
      </c>
      <c r="AF59" s="202"/>
      <c r="AG59" s="210">
        <f t="shared" si="49"/>
        <v>0</v>
      </c>
    </row>
    <row r="60" spans="2:33" ht="13.15" customHeight="1" x14ac:dyDescent="0.25">
      <c r="B60" s="11" t="s">
        <v>228</v>
      </c>
      <c r="C60" s="53"/>
      <c r="D60" s="53"/>
      <c r="E60" s="204"/>
      <c r="F60" s="211">
        <f t="shared" si="40"/>
        <v>0</v>
      </c>
      <c r="H60" s="204"/>
      <c r="I60" s="211">
        <f t="shared" si="41"/>
        <v>0</v>
      </c>
      <c r="K60" s="204"/>
      <c r="L60" s="211">
        <f t="shared" si="42"/>
        <v>0</v>
      </c>
      <c r="N60" s="204"/>
      <c r="O60" s="211">
        <f t="shared" si="43"/>
        <v>0</v>
      </c>
      <c r="Q60" s="204"/>
      <c r="R60" s="211">
        <f t="shared" si="44"/>
        <v>0</v>
      </c>
      <c r="T60" s="204"/>
      <c r="U60" s="211">
        <f t="shared" si="45"/>
        <v>0</v>
      </c>
      <c r="W60" s="204"/>
      <c r="X60" s="211">
        <f t="shared" si="46"/>
        <v>0</v>
      </c>
      <c r="Z60" s="204"/>
      <c r="AA60" s="211">
        <f t="shared" si="47"/>
        <v>0</v>
      </c>
      <c r="AC60" s="204"/>
      <c r="AD60" s="211">
        <f t="shared" si="48"/>
        <v>0</v>
      </c>
      <c r="AF60" s="204"/>
      <c r="AG60" s="211">
        <f t="shared" si="49"/>
        <v>0</v>
      </c>
    </row>
    <row r="61" spans="2:33" x14ac:dyDescent="0.25">
      <c r="B61" s="53" t="s">
        <v>229</v>
      </c>
      <c r="E61" s="212">
        <f>SUM(E57:E60)</f>
        <v>0</v>
      </c>
      <c r="F61" s="213">
        <f t="shared" si="40"/>
        <v>0</v>
      </c>
      <c r="H61" s="212">
        <f>SUM(H57:H60)</f>
        <v>0</v>
      </c>
      <c r="I61" s="213">
        <f t="shared" si="41"/>
        <v>0</v>
      </c>
      <c r="K61" s="212">
        <f>SUM(K57:K60)</f>
        <v>0</v>
      </c>
      <c r="L61" s="213">
        <f t="shared" si="42"/>
        <v>0</v>
      </c>
      <c r="N61" s="212">
        <f>SUM(N57:N60)</f>
        <v>0</v>
      </c>
      <c r="O61" s="213">
        <f t="shared" si="43"/>
        <v>0</v>
      </c>
      <c r="Q61" s="212">
        <f>SUM(Q57:Q60)</f>
        <v>0</v>
      </c>
      <c r="R61" s="213">
        <f t="shared" si="44"/>
        <v>0</v>
      </c>
      <c r="T61" s="212">
        <f>SUM(T57:T60)</f>
        <v>0</v>
      </c>
      <c r="U61" s="213">
        <f t="shared" si="45"/>
        <v>0</v>
      </c>
      <c r="W61" s="212">
        <f>SUM(W57:W60)</f>
        <v>0</v>
      </c>
      <c r="X61" s="213">
        <f t="shared" si="46"/>
        <v>0</v>
      </c>
      <c r="Z61" s="212">
        <f>SUM(Z57:Z60)</f>
        <v>0</v>
      </c>
      <c r="AA61" s="213">
        <f t="shared" si="47"/>
        <v>0</v>
      </c>
      <c r="AC61" s="212">
        <f>SUM(AC57:AC60)</f>
        <v>0</v>
      </c>
      <c r="AD61" s="213">
        <f t="shared" si="48"/>
        <v>0</v>
      </c>
      <c r="AF61" s="212">
        <f>SUM(AF57:AF60)</f>
        <v>0</v>
      </c>
      <c r="AG61" s="213">
        <f t="shared" si="49"/>
        <v>0</v>
      </c>
    </row>
    <row r="62" spans="2:33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40"/>
        <v>0</v>
      </c>
      <c r="H63" s="212">
        <f>H27-H33-H39-H54-H61</f>
        <v>0</v>
      </c>
      <c r="I63" s="213">
        <f t="shared" ref="I63" si="50">IFERROR(H63/H$27,0)</f>
        <v>0</v>
      </c>
      <c r="K63" s="212">
        <f>K27-K33-K39-K54-K61</f>
        <v>0</v>
      </c>
      <c r="L63" s="213">
        <f t="shared" ref="L63" si="51">IFERROR(K63/K$27,0)</f>
        <v>0</v>
      </c>
      <c r="N63" s="212">
        <f>N27-N33-N39-N54-N61</f>
        <v>0</v>
      </c>
      <c r="O63" s="213">
        <f t="shared" ref="O63" si="52">IFERROR(N63/N$27,0)</f>
        <v>0</v>
      </c>
      <c r="Q63" s="212">
        <f>Q27-Q33-Q39-Q54-Q61</f>
        <v>0</v>
      </c>
      <c r="R63" s="213">
        <f t="shared" ref="R63" si="53">IFERROR(Q63/Q$27,0)</f>
        <v>0</v>
      </c>
      <c r="T63" s="212">
        <f>T27-T33-T39-T54-T61</f>
        <v>0</v>
      </c>
      <c r="U63" s="213">
        <f t="shared" ref="U63" si="54">IFERROR(T63/T$27,0)</f>
        <v>0</v>
      </c>
      <c r="W63" s="212">
        <f>W27-W33-W39-W54-W61</f>
        <v>0</v>
      </c>
      <c r="X63" s="213">
        <f t="shared" ref="X63" si="55">IFERROR(W63/W$27,0)</f>
        <v>0</v>
      </c>
      <c r="Z63" s="212">
        <f>Z27-Z33-Z39-Z54-Z61</f>
        <v>0</v>
      </c>
      <c r="AA63" s="213">
        <f t="shared" ref="AA63" si="56">IFERROR(Z63/Z$27,0)</f>
        <v>0</v>
      </c>
      <c r="AC63" s="212">
        <f>AC27-AC33-AC39-AC54-AC61</f>
        <v>0</v>
      </c>
      <c r="AD63" s="213">
        <f t="shared" ref="AD63" si="57">IFERROR(AC63/AC$27,0)</f>
        <v>0</v>
      </c>
      <c r="AF63" s="212">
        <f>AF27-AF33-AF39-AF54-AF61</f>
        <v>0</v>
      </c>
      <c r="AG63" s="213">
        <f t="shared" ref="AG63" si="58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H64" s="262"/>
      <c r="I64" s="263"/>
      <c r="K64" s="262"/>
      <c r="L64" s="263"/>
      <c r="N64" s="262"/>
      <c r="O64" s="263"/>
      <c r="P64" s="276"/>
      <c r="Q64" s="262"/>
      <c r="R64" s="263"/>
      <c r="S64" s="276"/>
      <c r="T64" s="262"/>
      <c r="U64" s="263"/>
      <c r="V64" s="276"/>
      <c r="W64" s="262"/>
      <c r="X64" s="263"/>
      <c r="Z64" s="262"/>
      <c r="AA64" s="263"/>
      <c r="AB64" s="276"/>
      <c r="AC64" s="262"/>
      <c r="AD64" s="263"/>
      <c r="AE64" s="276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x14ac:dyDescent="0.25">
      <c r="A70" s="38">
        <f t="shared" ref="A70:A75" si="59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x14ac:dyDescent="0.25">
      <c r="A71" s="38">
        <f t="shared" si="59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x14ac:dyDescent="0.25">
      <c r="A72" s="38">
        <f t="shared" si="59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x14ac:dyDescent="0.25">
      <c r="A73" s="38">
        <f t="shared" si="59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x14ac:dyDescent="0.25">
      <c r="A74" s="38">
        <f t="shared" si="59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x14ac:dyDescent="0.25">
      <c r="A75" s="38">
        <f t="shared" si="59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</sheetData>
  <sheetProtection selectLockedCells="1"/>
  <mergeCells count="21">
    <mergeCell ref="B75:R75"/>
    <mergeCell ref="I1:L1"/>
    <mergeCell ref="I2:L2"/>
    <mergeCell ref="A3:B3"/>
    <mergeCell ref="F17:F18"/>
    <mergeCell ref="I17:I18"/>
    <mergeCell ref="L17:L18"/>
    <mergeCell ref="B72:R72"/>
    <mergeCell ref="B73:R73"/>
    <mergeCell ref="B74:R74"/>
    <mergeCell ref="AG17:AG18"/>
    <mergeCell ref="B68:R68"/>
    <mergeCell ref="B69:R69"/>
    <mergeCell ref="B70:R70"/>
    <mergeCell ref="B71:R71"/>
    <mergeCell ref="O17:O18"/>
    <mergeCell ref="R17:R18"/>
    <mergeCell ref="U17:U18"/>
    <mergeCell ref="X17:X18"/>
    <mergeCell ref="AA17:AA18"/>
    <mergeCell ref="AD17:AD18"/>
  </mergeCells>
  <pageMargins left="0.7" right="0.7" top="0.75" bottom="0.75" header="0.3" footer="0.3"/>
  <pageSetup orientation="portrait" horizontalDpi="4294967295" verticalDpi="4294967295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DFE3F-E250-406E-B35B-6E90B7408B22}">
  <sheetPr>
    <tabColor theme="7" tint="0.39997558519241921"/>
  </sheetPr>
  <dimension ref="A1:AG75"/>
  <sheetViews>
    <sheetView showGridLines="0" zoomScaleNormal="100" workbookViewId="0">
      <selection activeCell="I1" sqref="I1:L1"/>
    </sheetView>
  </sheetViews>
  <sheetFormatPr defaultColWidth="9.28515625" defaultRowHeight="13.5" x14ac:dyDescent="0.25"/>
  <cols>
    <col min="1" max="1" width="2.7109375" style="11" customWidth="1"/>
    <col min="2" max="2" width="20.28515625" style="11" customWidth="1"/>
    <col min="3" max="3" width="37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 t="s">
        <v>181</v>
      </c>
      <c r="I1" s="400"/>
      <c r="J1" s="400"/>
      <c r="K1" s="400"/>
      <c r="L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  <c r="H2" s="93" t="s">
        <v>182</v>
      </c>
      <c r="I2" s="401"/>
      <c r="J2" s="401"/>
      <c r="K2" s="401"/>
      <c r="L2" s="401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A5" s="282" t="s">
        <v>250</v>
      </c>
      <c r="B5" s="282"/>
      <c r="C5" s="282"/>
      <c r="E5" s="53"/>
      <c r="F5" s="53"/>
      <c r="H5" s="53"/>
      <c r="I5" s="53"/>
      <c r="K5" s="53"/>
      <c r="L5" s="53"/>
      <c r="N5" s="53"/>
      <c r="O5" s="53"/>
      <c r="Q5" s="53"/>
      <c r="R5" s="53"/>
      <c r="T5" s="53"/>
      <c r="U5" s="53"/>
      <c r="W5" s="53"/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E6" s="53"/>
      <c r="F6" s="53"/>
      <c r="H6" s="53"/>
      <c r="I6" s="53"/>
      <c r="K6" s="53"/>
      <c r="L6" s="53"/>
      <c r="N6" s="53"/>
      <c r="O6" s="53"/>
      <c r="Q6" s="53"/>
      <c r="R6" s="53"/>
      <c r="T6" s="53"/>
      <c r="U6" s="53"/>
      <c r="W6" s="53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235</v>
      </c>
      <c r="E7" s="53"/>
      <c r="F7" s="53"/>
      <c r="H7" s="53"/>
      <c r="I7" s="53"/>
      <c r="K7" s="53"/>
      <c r="L7" s="53"/>
      <c r="N7" s="53"/>
      <c r="O7" s="53"/>
      <c r="Q7" s="53"/>
      <c r="R7" s="53"/>
      <c r="T7" s="53"/>
      <c r="U7" s="53"/>
      <c r="W7" s="53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C9" s="194" t="s">
        <v>236</v>
      </c>
      <c r="E9" s="198"/>
      <c r="F9" s="53"/>
      <c r="H9" s="198"/>
      <c r="I9" s="53"/>
      <c r="K9" s="198"/>
      <c r="L9" s="53"/>
      <c r="N9" s="198"/>
      <c r="O9" s="53"/>
      <c r="Q9" s="198"/>
      <c r="R9" s="53"/>
      <c r="T9" s="198"/>
      <c r="U9" s="53"/>
      <c r="W9" s="198"/>
      <c r="X9" s="53"/>
      <c r="Z9" s="198"/>
      <c r="AA9" s="53"/>
      <c r="AC9" s="198"/>
      <c r="AD9" s="53"/>
      <c r="AF9" s="198"/>
      <c r="AG9" s="53"/>
    </row>
    <row r="10" spans="1:33" ht="13.15" customHeight="1" x14ac:dyDescent="0.25">
      <c r="C10" s="194" t="s">
        <v>187</v>
      </c>
      <c r="E10" s="198"/>
      <c r="F10" s="53"/>
      <c r="H10" s="198"/>
      <c r="I10" s="53"/>
      <c r="K10" s="198"/>
      <c r="L10" s="53"/>
      <c r="N10" s="198"/>
      <c r="O10" s="53"/>
      <c r="Q10" s="198"/>
      <c r="R10" s="53"/>
      <c r="T10" s="198"/>
      <c r="U10" s="53"/>
      <c r="W10" s="198"/>
      <c r="X10" s="53"/>
      <c r="Z10" s="198"/>
      <c r="AA10" s="53"/>
      <c r="AC10" s="198"/>
      <c r="AD10" s="53"/>
      <c r="AF10" s="198"/>
      <c r="AG10" s="53"/>
    </row>
    <row r="11" spans="1:33" ht="13.15" customHeight="1" x14ac:dyDescent="0.25">
      <c r="C11" s="194" t="s">
        <v>237</v>
      </c>
      <c r="E11" s="139"/>
      <c r="F11" s="53"/>
      <c r="H11" s="139"/>
      <c r="I11" s="53"/>
      <c r="K11" s="139"/>
      <c r="L11" s="53"/>
      <c r="N11" s="139"/>
      <c r="O11" s="53"/>
      <c r="Q11" s="139"/>
      <c r="R11" s="53"/>
      <c r="T11" s="139"/>
      <c r="U11" s="53"/>
      <c r="W11" s="139"/>
      <c r="X11" s="53"/>
      <c r="Z11" s="139"/>
      <c r="AA11" s="53"/>
      <c r="AC11" s="139"/>
      <c r="AD11" s="53"/>
      <c r="AF11" s="139"/>
      <c r="AG11" s="53"/>
    </row>
    <row r="12" spans="1:33" ht="13.15" customHeight="1" x14ac:dyDescent="0.25">
      <c r="C12" s="194" t="s">
        <v>238</v>
      </c>
      <c r="E12" s="69"/>
      <c r="F12" s="53"/>
      <c r="H12" s="69"/>
      <c r="I12" s="53"/>
      <c r="K12" s="69"/>
      <c r="L12" s="53"/>
      <c r="N12" s="69"/>
      <c r="O12" s="53"/>
      <c r="Q12" s="69"/>
      <c r="R12" s="53"/>
      <c r="T12" s="69"/>
      <c r="U12" s="53"/>
      <c r="W12" s="69"/>
      <c r="X12" s="53"/>
      <c r="Z12" s="69"/>
      <c r="AA12" s="53"/>
      <c r="AC12" s="69"/>
      <c r="AD12" s="53"/>
      <c r="AF12" s="69"/>
      <c r="AG12" s="53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G14" s="53"/>
      <c r="H14" s="53"/>
      <c r="I14" s="53"/>
      <c r="J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239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02"/>
      <c r="F19" s="210">
        <f t="shared" ref="F19:F27" si="0">IFERROR(E19/E$27,0)</f>
        <v>0</v>
      </c>
      <c r="H19" s="202"/>
      <c r="I19" s="210">
        <f t="shared" ref="I19:I27" si="1">IFERROR(H19/H$27,0)</f>
        <v>0</v>
      </c>
      <c r="K19" s="202"/>
      <c r="L19" s="210">
        <f t="shared" ref="L19:L27" si="2">IFERROR(K19/K$27,0)</f>
        <v>0</v>
      </c>
      <c r="N19" s="202"/>
      <c r="O19" s="210">
        <f t="shared" ref="O19:O27" si="3">IFERROR(N19/N$27,0)</f>
        <v>0</v>
      </c>
      <c r="Q19" s="202"/>
      <c r="R19" s="210">
        <f t="shared" ref="R19:R27" si="4">IFERROR(Q19/Q$27,0)</f>
        <v>0</v>
      </c>
      <c r="T19" s="202"/>
      <c r="U19" s="210">
        <f t="shared" ref="U19:U27" si="5">IFERROR(T19/T$27,0)</f>
        <v>0</v>
      </c>
      <c r="W19" s="202"/>
      <c r="X19" s="210">
        <f t="shared" ref="X19:X27" si="6">IFERROR(W19/W$27,0)</f>
        <v>0</v>
      </c>
      <c r="Z19" s="202"/>
      <c r="AA19" s="210">
        <f t="shared" ref="AA19:AA27" si="7">IFERROR(Z19/Z$27,0)</f>
        <v>0</v>
      </c>
      <c r="AC19" s="202"/>
      <c r="AD19" s="210">
        <f t="shared" ref="AD19:AD27" si="8">IFERROR(AC19/AC$27,0)</f>
        <v>0</v>
      </c>
      <c r="AF19" s="202"/>
      <c r="AG19" s="210">
        <f t="shared" ref="AG19:AG27" si="9">IFERROR(AF19/AF$27,0)</f>
        <v>0</v>
      </c>
    </row>
    <row r="20" spans="2:33" ht="13.15" customHeight="1" x14ac:dyDescent="0.25">
      <c r="B20" s="11" t="s">
        <v>195</v>
      </c>
      <c r="E20" s="202"/>
      <c r="F20" s="210">
        <f t="shared" si="0"/>
        <v>0</v>
      </c>
      <c r="H20" s="202"/>
      <c r="I20" s="210">
        <f t="shared" si="1"/>
        <v>0</v>
      </c>
      <c r="K20" s="202"/>
      <c r="L20" s="210">
        <f t="shared" si="2"/>
        <v>0</v>
      </c>
      <c r="N20" s="202"/>
      <c r="O20" s="210">
        <f t="shared" si="3"/>
        <v>0</v>
      </c>
      <c r="Q20" s="202"/>
      <c r="R20" s="210">
        <f t="shared" si="4"/>
        <v>0</v>
      </c>
      <c r="T20" s="202"/>
      <c r="U20" s="210">
        <f t="shared" si="5"/>
        <v>0</v>
      </c>
      <c r="W20" s="202"/>
      <c r="X20" s="210">
        <f t="shared" si="6"/>
        <v>0</v>
      </c>
      <c r="Z20" s="202"/>
      <c r="AA20" s="210">
        <f t="shared" si="7"/>
        <v>0</v>
      </c>
      <c r="AC20" s="202"/>
      <c r="AD20" s="210">
        <f t="shared" si="8"/>
        <v>0</v>
      </c>
      <c r="AF20" s="202"/>
      <c r="AG20" s="210">
        <f t="shared" si="9"/>
        <v>0</v>
      </c>
    </row>
    <row r="21" spans="2:33" ht="13.15" customHeight="1" x14ac:dyDescent="0.25">
      <c r="B21" s="11" t="s">
        <v>76</v>
      </c>
      <c r="E21" s="202"/>
      <c r="F21" s="210">
        <f t="shared" si="0"/>
        <v>0</v>
      </c>
      <c r="H21" s="202"/>
      <c r="I21" s="210">
        <f t="shared" si="1"/>
        <v>0</v>
      </c>
      <c r="K21" s="202"/>
      <c r="L21" s="210">
        <f t="shared" si="2"/>
        <v>0</v>
      </c>
      <c r="N21" s="202"/>
      <c r="O21" s="210">
        <f t="shared" si="3"/>
        <v>0</v>
      </c>
      <c r="Q21" s="202"/>
      <c r="R21" s="210">
        <f t="shared" si="4"/>
        <v>0</v>
      </c>
      <c r="T21" s="202"/>
      <c r="U21" s="210">
        <f t="shared" si="5"/>
        <v>0</v>
      </c>
      <c r="W21" s="202"/>
      <c r="X21" s="210">
        <f t="shared" si="6"/>
        <v>0</v>
      </c>
      <c r="Z21" s="202"/>
      <c r="AA21" s="210">
        <f t="shared" si="7"/>
        <v>0</v>
      </c>
      <c r="AC21" s="202"/>
      <c r="AD21" s="210">
        <f t="shared" si="8"/>
        <v>0</v>
      </c>
      <c r="AF21" s="202"/>
      <c r="AG21" s="210">
        <f t="shared" si="9"/>
        <v>0</v>
      </c>
    </row>
    <row r="22" spans="2:33" ht="13.15" customHeight="1" x14ac:dyDescent="0.25">
      <c r="B22" s="261" t="s">
        <v>196</v>
      </c>
      <c r="E22" s="202"/>
      <c r="F22" s="210">
        <f t="shared" si="0"/>
        <v>0</v>
      </c>
      <c r="H22" s="202"/>
      <c r="I22" s="210">
        <f t="shared" si="1"/>
        <v>0</v>
      </c>
      <c r="K22" s="202"/>
      <c r="L22" s="210">
        <f t="shared" si="2"/>
        <v>0</v>
      </c>
      <c r="N22" s="202"/>
      <c r="O22" s="210">
        <f t="shared" si="3"/>
        <v>0</v>
      </c>
      <c r="Q22" s="202"/>
      <c r="R22" s="210">
        <f t="shared" si="4"/>
        <v>0</v>
      </c>
      <c r="T22" s="202"/>
      <c r="U22" s="210">
        <f t="shared" si="5"/>
        <v>0</v>
      </c>
      <c r="W22" s="202"/>
      <c r="X22" s="210">
        <f t="shared" si="6"/>
        <v>0</v>
      </c>
      <c r="Z22" s="202"/>
      <c r="AA22" s="210">
        <f t="shared" si="7"/>
        <v>0</v>
      </c>
      <c r="AC22" s="202"/>
      <c r="AD22" s="210">
        <f t="shared" si="8"/>
        <v>0</v>
      </c>
      <c r="AF22" s="202"/>
      <c r="AG22" s="210">
        <f t="shared" si="9"/>
        <v>0</v>
      </c>
    </row>
    <row r="23" spans="2:33" ht="13.15" customHeight="1" x14ac:dyDescent="0.25">
      <c r="B23" s="11" t="s">
        <v>81</v>
      </c>
      <c r="E23" s="202"/>
      <c r="F23" s="210">
        <f t="shared" si="0"/>
        <v>0</v>
      </c>
      <c r="H23" s="202"/>
      <c r="I23" s="210">
        <f t="shared" si="1"/>
        <v>0</v>
      </c>
      <c r="K23" s="202"/>
      <c r="L23" s="210">
        <f t="shared" si="2"/>
        <v>0</v>
      </c>
      <c r="N23" s="202"/>
      <c r="O23" s="210">
        <f t="shared" si="3"/>
        <v>0</v>
      </c>
      <c r="Q23" s="202"/>
      <c r="R23" s="210">
        <f t="shared" si="4"/>
        <v>0</v>
      </c>
      <c r="T23" s="202"/>
      <c r="U23" s="210">
        <f t="shared" si="5"/>
        <v>0</v>
      </c>
      <c r="W23" s="202"/>
      <c r="X23" s="210">
        <f t="shared" si="6"/>
        <v>0</v>
      </c>
      <c r="Z23" s="202"/>
      <c r="AA23" s="210">
        <f t="shared" si="7"/>
        <v>0</v>
      </c>
      <c r="AC23" s="202"/>
      <c r="AD23" s="210">
        <f t="shared" si="8"/>
        <v>0</v>
      </c>
      <c r="AF23" s="202"/>
      <c r="AG23" s="210">
        <f t="shared" si="9"/>
        <v>0</v>
      </c>
    </row>
    <row r="24" spans="2:33" ht="13.15" customHeight="1" x14ac:dyDescent="0.25">
      <c r="B24" s="11" t="s">
        <v>197</v>
      </c>
      <c r="E24" s="202"/>
      <c r="F24" s="210">
        <f t="shared" si="0"/>
        <v>0</v>
      </c>
      <c r="H24" s="202"/>
      <c r="I24" s="210">
        <f t="shared" si="1"/>
        <v>0</v>
      </c>
      <c r="K24" s="202"/>
      <c r="L24" s="210">
        <f t="shared" si="2"/>
        <v>0</v>
      </c>
      <c r="N24" s="202"/>
      <c r="O24" s="210">
        <f t="shared" si="3"/>
        <v>0</v>
      </c>
      <c r="Q24" s="202"/>
      <c r="R24" s="210">
        <f t="shared" si="4"/>
        <v>0</v>
      </c>
      <c r="T24" s="202"/>
      <c r="U24" s="210">
        <f t="shared" si="5"/>
        <v>0</v>
      </c>
      <c r="W24" s="202"/>
      <c r="X24" s="210">
        <f t="shared" si="6"/>
        <v>0</v>
      </c>
      <c r="Z24" s="202"/>
      <c r="AA24" s="210">
        <f t="shared" si="7"/>
        <v>0</v>
      </c>
      <c r="AC24" s="202"/>
      <c r="AD24" s="210">
        <f t="shared" si="8"/>
        <v>0</v>
      </c>
      <c r="AF24" s="202"/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02"/>
      <c r="F25" s="210">
        <f t="shared" si="0"/>
        <v>0</v>
      </c>
      <c r="H25" s="202"/>
      <c r="I25" s="210">
        <f t="shared" si="1"/>
        <v>0</v>
      </c>
      <c r="K25" s="202"/>
      <c r="L25" s="210">
        <f t="shared" si="2"/>
        <v>0</v>
      </c>
      <c r="N25" s="202"/>
      <c r="O25" s="210">
        <f t="shared" si="3"/>
        <v>0</v>
      </c>
      <c r="Q25" s="202"/>
      <c r="R25" s="210">
        <f t="shared" si="4"/>
        <v>0</v>
      </c>
      <c r="T25" s="202"/>
      <c r="U25" s="210">
        <f t="shared" si="5"/>
        <v>0</v>
      </c>
      <c r="W25" s="202"/>
      <c r="X25" s="210">
        <f t="shared" si="6"/>
        <v>0</v>
      </c>
      <c r="Z25" s="202"/>
      <c r="AA25" s="210">
        <f t="shared" si="7"/>
        <v>0</v>
      </c>
      <c r="AC25" s="202"/>
      <c r="AD25" s="210">
        <f t="shared" si="8"/>
        <v>0</v>
      </c>
      <c r="AF25" s="202"/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04"/>
      <c r="F26" s="211">
        <f t="shared" si="0"/>
        <v>0</v>
      </c>
      <c r="H26" s="204"/>
      <c r="I26" s="211">
        <f t="shared" si="1"/>
        <v>0</v>
      </c>
      <c r="K26" s="204"/>
      <c r="L26" s="211">
        <f t="shared" si="2"/>
        <v>0</v>
      </c>
      <c r="N26" s="204"/>
      <c r="O26" s="211">
        <f t="shared" si="3"/>
        <v>0</v>
      </c>
      <c r="Q26" s="204"/>
      <c r="R26" s="211">
        <f t="shared" si="4"/>
        <v>0</v>
      </c>
      <c r="T26" s="204"/>
      <c r="U26" s="211">
        <f t="shared" si="5"/>
        <v>0</v>
      </c>
      <c r="W26" s="204"/>
      <c r="X26" s="211">
        <f t="shared" si="6"/>
        <v>0</v>
      </c>
      <c r="Z26" s="204"/>
      <c r="AA26" s="211">
        <f t="shared" si="7"/>
        <v>0</v>
      </c>
      <c r="AC26" s="204"/>
      <c r="AD26" s="211">
        <f t="shared" si="8"/>
        <v>0</v>
      </c>
      <c r="AF26" s="204"/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02"/>
      <c r="F30" s="210">
        <f t="shared" ref="F30:F33" si="10">IFERROR(E30/E$27,0)</f>
        <v>0</v>
      </c>
      <c r="H30" s="202"/>
      <c r="I30" s="210">
        <f t="shared" ref="I30:I33" si="11">IFERROR(H30/H$27,0)</f>
        <v>0</v>
      </c>
      <c r="K30" s="202"/>
      <c r="L30" s="210">
        <f t="shared" ref="L30:L33" si="12">IFERROR(K30/K$27,0)</f>
        <v>0</v>
      </c>
      <c r="N30" s="202"/>
      <c r="O30" s="210">
        <f t="shared" ref="O30:O33" si="13">IFERROR(N30/N$27,0)</f>
        <v>0</v>
      </c>
      <c r="Q30" s="202"/>
      <c r="R30" s="210">
        <f t="shared" ref="R30:R33" si="14">IFERROR(Q30/Q$27,0)</f>
        <v>0</v>
      </c>
      <c r="T30" s="202"/>
      <c r="U30" s="210">
        <f t="shared" ref="U30:U33" si="15">IFERROR(T30/T$27,0)</f>
        <v>0</v>
      </c>
      <c r="W30" s="202"/>
      <c r="X30" s="210">
        <f t="shared" ref="X30:X33" si="16">IFERROR(W30/W$27,0)</f>
        <v>0</v>
      </c>
      <c r="Z30" s="202"/>
      <c r="AA30" s="210">
        <f t="shared" ref="AA30:AA33" si="17">IFERROR(Z30/Z$27,0)</f>
        <v>0</v>
      </c>
      <c r="AC30" s="202"/>
      <c r="AD30" s="210">
        <f t="shared" ref="AD30:AD33" si="18">IFERROR(AC30/AC$27,0)</f>
        <v>0</v>
      </c>
      <c r="AF30" s="202"/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02"/>
      <c r="F31" s="210">
        <f t="shared" si="10"/>
        <v>0</v>
      </c>
      <c r="H31" s="202"/>
      <c r="I31" s="210">
        <f t="shared" si="11"/>
        <v>0</v>
      </c>
      <c r="K31" s="202"/>
      <c r="L31" s="210">
        <f t="shared" si="12"/>
        <v>0</v>
      </c>
      <c r="N31" s="202"/>
      <c r="O31" s="210">
        <f t="shared" si="13"/>
        <v>0</v>
      </c>
      <c r="Q31" s="202"/>
      <c r="R31" s="210">
        <f t="shared" si="14"/>
        <v>0</v>
      </c>
      <c r="T31" s="202"/>
      <c r="U31" s="210">
        <f t="shared" si="15"/>
        <v>0</v>
      </c>
      <c r="W31" s="202"/>
      <c r="X31" s="210">
        <f t="shared" si="16"/>
        <v>0</v>
      </c>
      <c r="Z31" s="202"/>
      <c r="AA31" s="210">
        <f t="shared" si="17"/>
        <v>0</v>
      </c>
      <c r="AC31" s="202"/>
      <c r="AD31" s="210">
        <f t="shared" si="18"/>
        <v>0</v>
      </c>
      <c r="AF31" s="202"/>
      <c r="AG31" s="210">
        <f t="shared" si="19"/>
        <v>0</v>
      </c>
    </row>
    <row r="32" spans="2:33" ht="13.15" customHeight="1" x14ac:dyDescent="0.25">
      <c r="B32" s="11" t="s">
        <v>203</v>
      </c>
      <c r="E32" s="204"/>
      <c r="F32" s="211">
        <f t="shared" si="10"/>
        <v>0</v>
      </c>
      <c r="H32" s="204"/>
      <c r="I32" s="211">
        <f t="shared" si="11"/>
        <v>0</v>
      </c>
      <c r="K32" s="204"/>
      <c r="L32" s="211">
        <f t="shared" si="12"/>
        <v>0</v>
      </c>
      <c r="N32" s="204"/>
      <c r="O32" s="211">
        <f t="shared" si="13"/>
        <v>0</v>
      </c>
      <c r="Q32" s="204"/>
      <c r="R32" s="211">
        <f t="shared" si="14"/>
        <v>0</v>
      </c>
      <c r="T32" s="204"/>
      <c r="U32" s="211">
        <f t="shared" si="15"/>
        <v>0</v>
      </c>
      <c r="W32" s="204"/>
      <c r="X32" s="211">
        <f t="shared" si="16"/>
        <v>0</v>
      </c>
      <c r="Z32" s="204"/>
      <c r="AA32" s="211">
        <f t="shared" si="17"/>
        <v>0</v>
      </c>
      <c r="AC32" s="204"/>
      <c r="AD32" s="211">
        <f t="shared" si="18"/>
        <v>0</v>
      </c>
      <c r="AF32" s="204"/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02"/>
      <c r="F36" s="210">
        <f t="shared" ref="F36:F39" si="20">IFERROR(E36/E$27,0)</f>
        <v>0</v>
      </c>
      <c r="H36" s="202"/>
      <c r="I36" s="210">
        <f t="shared" ref="I36:I39" si="21">IFERROR(H36/H$27,0)</f>
        <v>0</v>
      </c>
      <c r="K36" s="202"/>
      <c r="L36" s="210">
        <f t="shared" ref="L36:L39" si="22">IFERROR(K36/K$27,0)</f>
        <v>0</v>
      </c>
      <c r="N36" s="202"/>
      <c r="O36" s="210">
        <f t="shared" ref="O36:O39" si="23">IFERROR(N36/N$27,0)</f>
        <v>0</v>
      </c>
      <c r="Q36" s="202"/>
      <c r="R36" s="210">
        <f t="shared" ref="R36:R39" si="24">IFERROR(Q36/Q$27,0)</f>
        <v>0</v>
      </c>
      <c r="T36" s="202"/>
      <c r="U36" s="210">
        <f t="shared" ref="U36:U39" si="25">IFERROR(T36/T$27,0)</f>
        <v>0</v>
      </c>
      <c r="W36" s="202"/>
      <c r="X36" s="210">
        <f t="shared" ref="X36:X39" si="26">IFERROR(W36/W$27,0)</f>
        <v>0</v>
      </c>
      <c r="Z36" s="202"/>
      <c r="AA36" s="210">
        <f t="shared" ref="AA36:AA39" si="27">IFERROR(Z36/Z$27,0)</f>
        <v>0</v>
      </c>
      <c r="AC36" s="202"/>
      <c r="AD36" s="210">
        <f t="shared" ref="AD36:AD39" si="28">IFERROR(AC36/AC$27,0)</f>
        <v>0</v>
      </c>
      <c r="AF36" s="202"/>
      <c r="AG36" s="210">
        <f t="shared" ref="AG36:AG39" si="29">IFERROR(AF36/AF$27,0)</f>
        <v>0</v>
      </c>
    </row>
    <row r="37" spans="2:33" ht="13.15" customHeight="1" x14ac:dyDescent="0.25">
      <c r="B37" s="11" t="s">
        <v>207</v>
      </c>
      <c r="E37" s="202"/>
      <c r="F37" s="210">
        <f t="shared" si="20"/>
        <v>0</v>
      </c>
      <c r="H37" s="202"/>
      <c r="I37" s="210">
        <f t="shared" si="21"/>
        <v>0</v>
      </c>
      <c r="K37" s="202"/>
      <c r="L37" s="210">
        <f t="shared" si="22"/>
        <v>0</v>
      </c>
      <c r="N37" s="202"/>
      <c r="O37" s="210">
        <f t="shared" si="23"/>
        <v>0</v>
      </c>
      <c r="Q37" s="202"/>
      <c r="R37" s="210">
        <f t="shared" si="24"/>
        <v>0</v>
      </c>
      <c r="T37" s="202"/>
      <c r="U37" s="210">
        <f t="shared" si="25"/>
        <v>0</v>
      </c>
      <c r="W37" s="202"/>
      <c r="X37" s="210">
        <f t="shared" si="26"/>
        <v>0</v>
      </c>
      <c r="Z37" s="202"/>
      <c r="AA37" s="210">
        <f t="shared" si="27"/>
        <v>0</v>
      </c>
      <c r="AC37" s="202"/>
      <c r="AD37" s="210">
        <f t="shared" si="28"/>
        <v>0</v>
      </c>
      <c r="AF37" s="202"/>
      <c r="AG37" s="210">
        <f t="shared" si="29"/>
        <v>0</v>
      </c>
    </row>
    <row r="38" spans="2:33" ht="13.15" customHeight="1" x14ac:dyDescent="0.25">
      <c r="B38" s="11" t="s">
        <v>208</v>
      </c>
      <c r="E38" s="204"/>
      <c r="F38" s="211">
        <f t="shared" si="20"/>
        <v>0</v>
      </c>
      <c r="H38" s="204"/>
      <c r="I38" s="211">
        <f t="shared" si="21"/>
        <v>0</v>
      </c>
      <c r="K38" s="204"/>
      <c r="L38" s="211">
        <f t="shared" si="22"/>
        <v>0</v>
      </c>
      <c r="N38" s="204"/>
      <c r="O38" s="211">
        <f t="shared" si="23"/>
        <v>0</v>
      </c>
      <c r="Q38" s="204"/>
      <c r="R38" s="211">
        <f t="shared" si="24"/>
        <v>0</v>
      </c>
      <c r="T38" s="204"/>
      <c r="U38" s="211">
        <f t="shared" si="25"/>
        <v>0</v>
      </c>
      <c r="W38" s="204"/>
      <c r="X38" s="211">
        <f t="shared" si="26"/>
        <v>0</v>
      </c>
      <c r="Z38" s="204"/>
      <c r="AA38" s="211">
        <f t="shared" si="27"/>
        <v>0</v>
      </c>
      <c r="AC38" s="204"/>
      <c r="AD38" s="211">
        <f t="shared" si="28"/>
        <v>0</v>
      </c>
      <c r="AF38" s="204"/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si="21"/>
        <v>0</v>
      </c>
      <c r="K39" s="212">
        <f>SUM(K36:K38)</f>
        <v>0</v>
      </c>
      <c r="L39" s="213">
        <f t="shared" si="22"/>
        <v>0</v>
      </c>
      <c r="N39" s="212">
        <f>SUM(N36:N38)</f>
        <v>0</v>
      </c>
      <c r="O39" s="213">
        <f t="shared" si="23"/>
        <v>0</v>
      </c>
      <c r="Q39" s="212">
        <f>SUM(Q36:Q38)</f>
        <v>0</v>
      </c>
      <c r="R39" s="213">
        <f t="shared" si="24"/>
        <v>0</v>
      </c>
      <c r="T39" s="212">
        <f>SUM(T36:T38)</f>
        <v>0</v>
      </c>
      <c r="U39" s="213">
        <f t="shared" si="25"/>
        <v>0</v>
      </c>
      <c r="W39" s="212">
        <f>SUM(W36:W38)</f>
        <v>0</v>
      </c>
      <c r="X39" s="213">
        <f t="shared" si="26"/>
        <v>0</v>
      </c>
      <c r="Z39" s="212">
        <f>SUM(Z36:Z38)</f>
        <v>0</v>
      </c>
      <c r="AA39" s="213">
        <f t="shared" si="27"/>
        <v>0</v>
      </c>
      <c r="AC39" s="212">
        <f>SUM(AC36:AC38)</f>
        <v>0</v>
      </c>
      <c r="AD39" s="213">
        <f t="shared" si="28"/>
        <v>0</v>
      </c>
      <c r="AF39" s="212">
        <f>SUM(AF36:AF38)</f>
        <v>0</v>
      </c>
      <c r="AG39" s="213">
        <f t="shared" si="29"/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02"/>
      <c r="F42" s="210">
        <f t="shared" ref="F42:F54" si="30">IFERROR(E42/E$27,0)</f>
        <v>0</v>
      </c>
      <c r="H42" s="202"/>
      <c r="I42" s="210">
        <f t="shared" ref="I42:I54" si="31">IFERROR(H42/H$27,0)</f>
        <v>0</v>
      </c>
      <c r="K42" s="202"/>
      <c r="L42" s="210">
        <f t="shared" ref="L42:L54" si="32">IFERROR(K42/K$27,0)</f>
        <v>0</v>
      </c>
      <c r="N42" s="202"/>
      <c r="O42" s="210">
        <f t="shared" ref="O42:O54" si="33">IFERROR(N42/N$27,0)</f>
        <v>0</v>
      </c>
      <c r="Q42" s="202"/>
      <c r="R42" s="210">
        <f t="shared" ref="R42:R54" si="34">IFERROR(Q42/Q$27,0)</f>
        <v>0</v>
      </c>
      <c r="T42" s="202"/>
      <c r="U42" s="210">
        <f t="shared" ref="U42:U54" si="35">IFERROR(T42/T$27,0)</f>
        <v>0</v>
      </c>
      <c r="W42" s="202"/>
      <c r="X42" s="210">
        <f t="shared" ref="X42:X54" si="36">IFERROR(W42/W$27,0)</f>
        <v>0</v>
      </c>
      <c r="Z42" s="202"/>
      <c r="AA42" s="210">
        <f t="shared" ref="AA42:AA54" si="37">IFERROR(Z42/Z$27,0)</f>
        <v>0</v>
      </c>
      <c r="AC42" s="202"/>
      <c r="AD42" s="210">
        <f t="shared" ref="AD42:AD54" si="38">IFERROR(AC42/AC$27,0)</f>
        <v>0</v>
      </c>
      <c r="AF42" s="202"/>
      <c r="AG42" s="210">
        <f t="shared" ref="AG42:AG54" si="39">IFERROR(AF42/AF$27,0)</f>
        <v>0</v>
      </c>
    </row>
    <row r="43" spans="2:33" ht="13.15" customHeight="1" x14ac:dyDescent="0.25">
      <c r="B43" s="11" t="s">
        <v>212</v>
      </c>
      <c r="E43" s="202"/>
      <c r="F43" s="210">
        <f t="shared" si="30"/>
        <v>0</v>
      </c>
      <c r="H43" s="202"/>
      <c r="I43" s="210">
        <f t="shared" si="31"/>
        <v>0</v>
      </c>
      <c r="K43" s="202"/>
      <c r="L43" s="210">
        <f t="shared" si="32"/>
        <v>0</v>
      </c>
      <c r="N43" s="202"/>
      <c r="O43" s="210">
        <f t="shared" si="33"/>
        <v>0</v>
      </c>
      <c r="Q43" s="202"/>
      <c r="R43" s="210">
        <f t="shared" si="34"/>
        <v>0</v>
      </c>
      <c r="T43" s="202"/>
      <c r="U43" s="210">
        <f t="shared" si="35"/>
        <v>0</v>
      </c>
      <c r="W43" s="202"/>
      <c r="X43" s="210">
        <f t="shared" si="36"/>
        <v>0</v>
      </c>
      <c r="Z43" s="202"/>
      <c r="AA43" s="210">
        <f t="shared" si="37"/>
        <v>0</v>
      </c>
      <c r="AC43" s="202"/>
      <c r="AD43" s="210">
        <f t="shared" si="38"/>
        <v>0</v>
      </c>
      <c r="AF43" s="202"/>
      <c r="AG43" s="210">
        <f t="shared" si="39"/>
        <v>0</v>
      </c>
    </row>
    <row r="44" spans="2:33" ht="13.15" customHeight="1" x14ac:dyDescent="0.25">
      <c r="B44" s="11" t="s">
        <v>213</v>
      </c>
      <c r="E44" s="202"/>
      <c r="F44" s="210">
        <f t="shared" si="30"/>
        <v>0</v>
      </c>
      <c r="H44" s="202"/>
      <c r="I44" s="210">
        <f t="shared" si="31"/>
        <v>0</v>
      </c>
      <c r="K44" s="202"/>
      <c r="L44" s="210">
        <f t="shared" si="32"/>
        <v>0</v>
      </c>
      <c r="N44" s="202"/>
      <c r="O44" s="210">
        <f t="shared" si="33"/>
        <v>0</v>
      </c>
      <c r="Q44" s="202"/>
      <c r="R44" s="210">
        <f t="shared" si="34"/>
        <v>0</v>
      </c>
      <c r="T44" s="202"/>
      <c r="U44" s="210">
        <f t="shared" si="35"/>
        <v>0</v>
      </c>
      <c r="W44" s="202"/>
      <c r="X44" s="210">
        <f t="shared" si="36"/>
        <v>0</v>
      </c>
      <c r="Z44" s="202"/>
      <c r="AA44" s="210">
        <f t="shared" si="37"/>
        <v>0</v>
      </c>
      <c r="AC44" s="202"/>
      <c r="AD44" s="210">
        <f t="shared" si="38"/>
        <v>0</v>
      </c>
      <c r="AF44" s="202"/>
      <c r="AG44" s="210">
        <f t="shared" si="39"/>
        <v>0</v>
      </c>
    </row>
    <row r="45" spans="2:33" ht="13.15" customHeight="1" x14ac:dyDescent="0.25">
      <c r="B45" s="11" t="s">
        <v>214</v>
      </c>
      <c r="E45" s="202"/>
      <c r="F45" s="210">
        <f t="shared" si="30"/>
        <v>0</v>
      </c>
      <c r="H45" s="202"/>
      <c r="I45" s="210">
        <f t="shared" si="31"/>
        <v>0</v>
      </c>
      <c r="K45" s="202"/>
      <c r="L45" s="210">
        <f t="shared" si="32"/>
        <v>0</v>
      </c>
      <c r="N45" s="202"/>
      <c r="O45" s="210">
        <f t="shared" si="33"/>
        <v>0</v>
      </c>
      <c r="Q45" s="202"/>
      <c r="R45" s="210">
        <f t="shared" si="34"/>
        <v>0</v>
      </c>
      <c r="T45" s="202"/>
      <c r="U45" s="210">
        <f t="shared" si="35"/>
        <v>0</v>
      </c>
      <c r="W45" s="202"/>
      <c r="X45" s="210">
        <f t="shared" si="36"/>
        <v>0</v>
      </c>
      <c r="Z45" s="202"/>
      <c r="AA45" s="210">
        <f t="shared" si="37"/>
        <v>0</v>
      </c>
      <c r="AC45" s="202"/>
      <c r="AD45" s="210">
        <f t="shared" si="38"/>
        <v>0</v>
      </c>
      <c r="AF45" s="202"/>
      <c r="AG45" s="210">
        <f t="shared" si="39"/>
        <v>0</v>
      </c>
    </row>
    <row r="46" spans="2:33" ht="13.15" customHeight="1" x14ac:dyDescent="0.25">
      <c r="B46" s="11" t="s">
        <v>215</v>
      </c>
      <c r="E46" s="202"/>
      <c r="F46" s="210">
        <f t="shared" si="30"/>
        <v>0</v>
      </c>
      <c r="H46" s="202"/>
      <c r="I46" s="210">
        <f t="shared" si="31"/>
        <v>0</v>
      </c>
      <c r="K46" s="202"/>
      <c r="L46" s="210">
        <f t="shared" si="32"/>
        <v>0</v>
      </c>
      <c r="N46" s="202"/>
      <c r="O46" s="210">
        <f t="shared" si="33"/>
        <v>0</v>
      </c>
      <c r="Q46" s="202"/>
      <c r="R46" s="210">
        <f t="shared" si="34"/>
        <v>0</v>
      </c>
      <c r="T46" s="202"/>
      <c r="U46" s="210">
        <f t="shared" si="35"/>
        <v>0</v>
      </c>
      <c r="W46" s="202"/>
      <c r="X46" s="210">
        <f t="shared" si="36"/>
        <v>0</v>
      </c>
      <c r="Z46" s="202"/>
      <c r="AA46" s="210">
        <f t="shared" si="37"/>
        <v>0</v>
      </c>
      <c r="AC46" s="202"/>
      <c r="AD46" s="210">
        <f t="shared" si="38"/>
        <v>0</v>
      </c>
      <c r="AF46" s="202"/>
      <c r="AG46" s="210">
        <f t="shared" si="39"/>
        <v>0</v>
      </c>
    </row>
    <row r="47" spans="2:33" ht="13.15" customHeight="1" x14ac:dyDescent="0.25">
      <c r="B47" s="11" t="s">
        <v>216</v>
      </c>
      <c r="E47" s="202"/>
      <c r="F47" s="210">
        <f t="shared" si="30"/>
        <v>0</v>
      </c>
      <c r="H47" s="202"/>
      <c r="I47" s="210">
        <f t="shared" si="31"/>
        <v>0</v>
      </c>
      <c r="K47" s="202"/>
      <c r="L47" s="210">
        <f t="shared" si="32"/>
        <v>0</v>
      </c>
      <c r="N47" s="202"/>
      <c r="O47" s="210">
        <f t="shared" si="33"/>
        <v>0</v>
      </c>
      <c r="Q47" s="202"/>
      <c r="R47" s="210">
        <f t="shared" si="34"/>
        <v>0</v>
      </c>
      <c r="T47" s="202"/>
      <c r="U47" s="210">
        <f t="shared" si="35"/>
        <v>0</v>
      </c>
      <c r="W47" s="202"/>
      <c r="X47" s="210">
        <f t="shared" si="36"/>
        <v>0</v>
      </c>
      <c r="Z47" s="202"/>
      <c r="AA47" s="210">
        <f t="shared" si="37"/>
        <v>0</v>
      </c>
      <c r="AC47" s="202"/>
      <c r="AD47" s="210">
        <f t="shared" si="38"/>
        <v>0</v>
      </c>
      <c r="AF47" s="202"/>
      <c r="AG47" s="210">
        <f t="shared" si="39"/>
        <v>0</v>
      </c>
    </row>
    <row r="48" spans="2:33" ht="13.15" customHeight="1" x14ac:dyDescent="0.25">
      <c r="B48" s="11" t="s">
        <v>217</v>
      </c>
      <c r="E48" s="202"/>
      <c r="F48" s="210">
        <f t="shared" si="30"/>
        <v>0</v>
      </c>
      <c r="H48" s="202"/>
      <c r="I48" s="210">
        <f t="shared" si="31"/>
        <v>0</v>
      </c>
      <c r="K48" s="202"/>
      <c r="L48" s="210">
        <f t="shared" si="32"/>
        <v>0</v>
      </c>
      <c r="N48" s="202"/>
      <c r="O48" s="210">
        <f t="shared" si="33"/>
        <v>0</v>
      </c>
      <c r="Q48" s="202"/>
      <c r="R48" s="210">
        <f t="shared" si="34"/>
        <v>0</v>
      </c>
      <c r="T48" s="202"/>
      <c r="U48" s="210">
        <f t="shared" si="35"/>
        <v>0</v>
      </c>
      <c r="W48" s="202"/>
      <c r="X48" s="210">
        <f t="shared" si="36"/>
        <v>0</v>
      </c>
      <c r="Z48" s="202"/>
      <c r="AA48" s="210">
        <f t="shared" si="37"/>
        <v>0</v>
      </c>
      <c r="AC48" s="202"/>
      <c r="AD48" s="210">
        <f t="shared" si="38"/>
        <v>0</v>
      </c>
      <c r="AF48" s="202"/>
      <c r="AG48" s="210">
        <f t="shared" si="39"/>
        <v>0</v>
      </c>
    </row>
    <row r="49" spans="2:33" ht="13.15" customHeight="1" x14ac:dyDescent="0.25">
      <c r="B49" s="11" t="s">
        <v>218</v>
      </c>
      <c r="E49" s="202"/>
      <c r="F49" s="210">
        <f t="shared" si="30"/>
        <v>0</v>
      </c>
      <c r="H49" s="202"/>
      <c r="I49" s="210">
        <f t="shared" si="31"/>
        <v>0</v>
      </c>
      <c r="K49" s="202"/>
      <c r="L49" s="210">
        <f t="shared" si="32"/>
        <v>0</v>
      </c>
      <c r="N49" s="202"/>
      <c r="O49" s="210">
        <f t="shared" si="33"/>
        <v>0</v>
      </c>
      <c r="Q49" s="202"/>
      <c r="R49" s="210">
        <f t="shared" si="34"/>
        <v>0</v>
      </c>
      <c r="T49" s="202"/>
      <c r="U49" s="210">
        <f t="shared" si="35"/>
        <v>0</v>
      </c>
      <c r="W49" s="202"/>
      <c r="X49" s="210">
        <f t="shared" si="36"/>
        <v>0</v>
      </c>
      <c r="Z49" s="202"/>
      <c r="AA49" s="210">
        <f t="shared" si="37"/>
        <v>0</v>
      </c>
      <c r="AC49" s="202"/>
      <c r="AD49" s="210">
        <f t="shared" si="38"/>
        <v>0</v>
      </c>
      <c r="AF49" s="202"/>
      <c r="AG49" s="210">
        <f t="shared" si="39"/>
        <v>0</v>
      </c>
    </row>
    <row r="50" spans="2:33" x14ac:dyDescent="0.25">
      <c r="B50" s="11" t="s">
        <v>219</v>
      </c>
      <c r="E50" s="202"/>
      <c r="F50" s="210">
        <f t="shared" si="30"/>
        <v>0</v>
      </c>
      <c r="H50" s="202"/>
      <c r="I50" s="210">
        <f t="shared" si="31"/>
        <v>0</v>
      </c>
      <c r="K50" s="202"/>
      <c r="L50" s="210">
        <f t="shared" si="32"/>
        <v>0</v>
      </c>
      <c r="N50" s="202"/>
      <c r="O50" s="210">
        <f t="shared" si="33"/>
        <v>0</v>
      </c>
      <c r="Q50" s="202"/>
      <c r="R50" s="210">
        <f t="shared" si="34"/>
        <v>0</v>
      </c>
      <c r="T50" s="202"/>
      <c r="U50" s="210">
        <f t="shared" si="35"/>
        <v>0</v>
      </c>
      <c r="W50" s="202"/>
      <c r="X50" s="210">
        <f t="shared" si="36"/>
        <v>0</v>
      </c>
      <c r="Z50" s="202"/>
      <c r="AA50" s="210">
        <f t="shared" si="37"/>
        <v>0</v>
      </c>
      <c r="AC50" s="202"/>
      <c r="AD50" s="210">
        <f t="shared" si="38"/>
        <v>0</v>
      </c>
      <c r="AF50" s="202"/>
      <c r="AG50" s="210">
        <f t="shared" si="39"/>
        <v>0</v>
      </c>
    </row>
    <row r="51" spans="2:33" ht="13.15" customHeight="1" x14ac:dyDescent="0.25">
      <c r="B51" s="11" t="s">
        <v>220</v>
      </c>
      <c r="E51" s="202"/>
      <c r="F51" s="210">
        <f t="shared" si="30"/>
        <v>0</v>
      </c>
      <c r="H51" s="202"/>
      <c r="I51" s="210">
        <f t="shared" si="31"/>
        <v>0</v>
      </c>
      <c r="K51" s="202"/>
      <c r="L51" s="210">
        <f t="shared" si="32"/>
        <v>0</v>
      </c>
      <c r="N51" s="202"/>
      <c r="O51" s="210">
        <f t="shared" si="33"/>
        <v>0</v>
      </c>
      <c r="Q51" s="202"/>
      <c r="R51" s="210">
        <f t="shared" si="34"/>
        <v>0</v>
      </c>
      <c r="T51" s="202"/>
      <c r="U51" s="210">
        <f t="shared" si="35"/>
        <v>0</v>
      </c>
      <c r="W51" s="202"/>
      <c r="X51" s="210">
        <f t="shared" si="36"/>
        <v>0</v>
      </c>
      <c r="Z51" s="202"/>
      <c r="AA51" s="210">
        <f t="shared" si="37"/>
        <v>0</v>
      </c>
      <c r="AC51" s="202"/>
      <c r="AD51" s="210">
        <f t="shared" si="38"/>
        <v>0</v>
      </c>
      <c r="AF51" s="202"/>
      <c r="AG51" s="210">
        <f t="shared" si="39"/>
        <v>0</v>
      </c>
    </row>
    <row r="52" spans="2:33" ht="13.15" customHeight="1" x14ac:dyDescent="0.25">
      <c r="B52" s="11" t="s">
        <v>221</v>
      </c>
      <c r="E52" s="202"/>
      <c r="F52" s="210">
        <f t="shared" si="30"/>
        <v>0</v>
      </c>
      <c r="H52" s="202"/>
      <c r="I52" s="210">
        <f t="shared" si="31"/>
        <v>0</v>
      </c>
      <c r="K52" s="202"/>
      <c r="L52" s="210">
        <f t="shared" si="32"/>
        <v>0</v>
      </c>
      <c r="N52" s="202"/>
      <c r="O52" s="210">
        <f t="shared" si="33"/>
        <v>0</v>
      </c>
      <c r="Q52" s="202"/>
      <c r="R52" s="210">
        <f t="shared" si="34"/>
        <v>0</v>
      </c>
      <c r="T52" s="202"/>
      <c r="U52" s="210">
        <f t="shared" si="35"/>
        <v>0</v>
      </c>
      <c r="W52" s="202"/>
      <c r="X52" s="210">
        <f t="shared" si="36"/>
        <v>0</v>
      </c>
      <c r="Z52" s="202"/>
      <c r="AA52" s="210">
        <f t="shared" si="37"/>
        <v>0</v>
      </c>
      <c r="AC52" s="202"/>
      <c r="AD52" s="210">
        <f t="shared" si="38"/>
        <v>0</v>
      </c>
      <c r="AF52" s="202"/>
      <c r="AG52" s="210">
        <f t="shared" si="39"/>
        <v>0</v>
      </c>
    </row>
    <row r="53" spans="2:33" ht="13.15" customHeight="1" x14ac:dyDescent="0.25">
      <c r="B53" s="11" t="s">
        <v>222</v>
      </c>
      <c r="E53" s="204"/>
      <c r="F53" s="211">
        <f t="shared" si="30"/>
        <v>0</v>
      </c>
      <c r="H53" s="204"/>
      <c r="I53" s="211">
        <f t="shared" si="31"/>
        <v>0</v>
      </c>
      <c r="K53" s="204"/>
      <c r="L53" s="211">
        <f t="shared" si="32"/>
        <v>0</v>
      </c>
      <c r="N53" s="204"/>
      <c r="O53" s="211">
        <f t="shared" si="33"/>
        <v>0</v>
      </c>
      <c r="Q53" s="204"/>
      <c r="R53" s="211">
        <f t="shared" si="34"/>
        <v>0</v>
      </c>
      <c r="T53" s="204"/>
      <c r="U53" s="211">
        <f t="shared" si="35"/>
        <v>0</v>
      </c>
      <c r="W53" s="204"/>
      <c r="X53" s="211">
        <f t="shared" si="36"/>
        <v>0</v>
      </c>
      <c r="Z53" s="204"/>
      <c r="AA53" s="211">
        <f t="shared" si="37"/>
        <v>0</v>
      </c>
      <c r="AC53" s="204"/>
      <c r="AD53" s="211">
        <f t="shared" si="38"/>
        <v>0</v>
      </c>
      <c r="AF53" s="204"/>
      <c r="AG53" s="211">
        <f t="shared" si="39"/>
        <v>0</v>
      </c>
    </row>
    <row r="54" spans="2:33" ht="13.15" customHeight="1" x14ac:dyDescent="0.25">
      <c r="B54" s="53" t="s">
        <v>223</v>
      </c>
      <c r="C54" s="53"/>
      <c r="D54" s="53"/>
      <c r="E54" s="212">
        <f>SUM(E42:E53)</f>
        <v>0</v>
      </c>
      <c r="F54" s="213">
        <f t="shared" si="30"/>
        <v>0</v>
      </c>
      <c r="H54" s="212">
        <f>SUM(H42:H53)</f>
        <v>0</v>
      </c>
      <c r="I54" s="213">
        <f t="shared" si="31"/>
        <v>0</v>
      </c>
      <c r="K54" s="212">
        <f>SUM(K42:K53)</f>
        <v>0</v>
      </c>
      <c r="L54" s="213">
        <f t="shared" si="32"/>
        <v>0</v>
      </c>
      <c r="N54" s="212">
        <f>SUM(N42:N53)</f>
        <v>0</v>
      </c>
      <c r="O54" s="213">
        <f t="shared" si="33"/>
        <v>0</v>
      </c>
      <c r="Q54" s="212">
        <f>SUM(Q42:Q53)</f>
        <v>0</v>
      </c>
      <c r="R54" s="213">
        <f t="shared" si="34"/>
        <v>0</v>
      </c>
      <c r="T54" s="212">
        <f>SUM(T42:T53)</f>
        <v>0</v>
      </c>
      <c r="U54" s="213">
        <f t="shared" si="35"/>
        <v>0</v>
      </c>
      <c r="W54" s="212">
        <f>SUM(W42:W53)</f>
        <v>0</v>
      </c>
      <c r="X54" s="213">
        <f t="shared" si="36"/>
        <v>0</v>
      </c>
      <c r="Z54" s="212">
        <f>SUM(Z42:Z53)</f>
        <v>0</v>
      </c>
      <c r="AA54" s="213">
        <f t="shared" si="37"/>
        <v>0</v>
      </c>
      <c r="AC54" s="212">
        <f>SUM(AC42:AC53)</f>
        <v>0</v>
      </c>
      <c r="AD54" s="213">
        <f t="shared" si="38"/>
        <v>0</v>
      </c>
      <c r="AF54" s="212">
        <f>SUM(AF42:AF53)</f>
        <v>0</v>
      </c>
      <c r="AG54" s="213">
        <f t="shared" si="39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02"/>
      <c r="F57" s="210">
        <f t="shared" ref="F57:F63" si="40">IFERROR(E57/E$27,0)</f>
        <v>0</v>
      </c>
      <c r="H57" s="202"/>
      <c r="I57" s="210">
        <f t="shared" ref="I57:I61" si="41">IFERROR(H57/H$27,0)</f>
        <v>0</v>
      </c>
      <c r="K57" s="202"/>
      <c r="L57" s="210">
        <f t="shared" ref="L57:L61" si="42">IFERROR(K57/K$27,0)</f>
        <v>0</v>
      </c>
      <c r="N57" s="202"/>
      <c r="O57" s="210">
        <f t="shared" ref="O57:O61" si="43">IFERROR(N57/N$27,0)</f>
        <v>0</v>
      </c>
      <c r="Q57" s="202"/>
      <c r="R57" s="210">
        <f t="shared" ref="R57:R61" si="44">IFERROR(Q57/Q$27,0)</f>
        <v>0</v>
      </c>
      <c r="T57" s="202"/>
      <c r="U57" s="210">
        <f t="shared" ref="U57:U61" si="45">IFERROR(T57/T$27,0)</f>
        <v>0</v>
      </c>
      <c r="W57" s="202"/>
      <c r="X57" s="210">
        <f t="shared" ref="X57:X61" si="46">IFERROR(W57/W$27,0)</f>
        <v>0</v>
      </c>
      <c r="Z57" s="202"/>
      <c r="AA57" s="210">
        <f t="shared" ref="AA57:AA61" si="47">IFERROR(Z57/Z$27,0)</f>
        <v>0</v>
      </c>
      <c r="AC57" s="202"/>
      <c r="AD57" s="210">
        <f t="shared" ref="AD57:AD61" si="48">IFERROR(AC57/AC$27,0)</f>
        <v>0</v>
      </c>
      <c r="AF57" s="202"/>
      <c r="AG57" s="210">
        <f t="shared" ref="AG57:AG61" si="49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02"/>
      <c r="F58" s="210">
        <f t="shared" si="40"/>
        <v>0</v>
      </c>
      <c r="H58" s="202"/>
      <c r="I58" s="210">
        <f t="shared" si="41"/>
        <v>0</v>
      </c>
      <c r="K58" s="202"/>
      <c r="L58" s="210">
        <f t="shared" si="42"/>
        <v>0</v>
      </c>
      <c r="N58" s="202"/>
      <c r="O58" s="210">
        <f t="shared" si="43"/>
        <v>0</v>
      </c>
      <c r="Q58" s="202"/>
      <c r="R58" s="210">
        <f t="shared" si="44"/>
        <v>0</v>
      </c>
      <c r="T58" s="202"/>
      <c r="U58" s="210">
        <f t="shared" si="45"/>
        <v>0</v>
      </c>
      <c r="W58" s="202"/>
      <c r="X58" s="210">
        <f t="shared" si="46"/>
        <v>0</v>
      </c>
      <c r="Z58" s="202"/>
      <c r="AA58" s="210">
        <f t="shared" si="47"/>
        <v>0</v>
      </c>
      <c r="AC58" s="202"/>
      <c r="AD58" s="210">
        <f t="shared" si="48"/>
        <v>0</v>
      </c>
      <c r="AF58" s="202"/>
      <c r="AG58" s="210">
        <f t="shared" si="49"/>
        <v>0</v>
      </c>
    </row>
    <row r="59" spans="2:33" ht="13.15" customHeight="1" x14ac:dyDescent="0.25">
      <c r="B59" s="11" t="s">
        <v>227</v>
      </c>
      <c r="C59" s="53"/>
      <c r="D59" s="53"/>
      <c r="E59" s="202"/>
      <c r="F59" s="210">
        <f t="shared" si="40"/>
        <v>0</v>
      </c>
      <c r="H59" s="202"/>
      <c r="I59" s="210">
        <f t="shared" si="41"/>
        <v>0</v>
      </c>
      <c r="K59" s="202"/>
      <c r="L59" s="210">
        <f t="shared" si="42"/>
        <v>0</v>
      </c>
      <c r="N59" s="202"/>
      <c r="O59" s="210">
        <f t="shared" si="43"/>
        <v>0</v>
      </c>
      <c r="Q59" s="202"/>
      <c r="R59" s="210">
        <f t="shared" si="44"/>
        <v>0</v>
      </c>
      <c r="T59" s="202"/>
      <c r="U59" s="210">
        <f t="shared" si="45"/>
        <v>0</v>
      </c>
      <c r="W59" s="202"/>
      <c r="X59" s="210">
        <f t="shared" si="46"/>
        <v>0</v>
      </c>
      <c r="Z59" s="202"/>
      <c r="AA59" s="210">
        <f t="shared" si="47"/>
        <v>0</v>
      </c>
      <c r="AC59" s="202"/>
      <c r="AD59" s="210">
        <f t="shared" si="48"/>
        <v>0</v>
      </c>
      <c r="AF59" s="202"/>
      <c r="AG59" s="210">
        <f t="shared" si="49"/>
        <v>0</v>
      </c>
    </row>
    <row r="60" spans="2:33" ht="13.15" customHeight="1" x14ac:dyDescent="0.25">
      <c r="B60" s="11" t="s">
        <v>228</v>
      </c>
      <c r="C60" s="53"/>
      <c r="D60" s="53"/>
      <c r="E60" s="204"/>
      <c r="F60" s="211">
        <f t="shared" si="40"/>
        <v>0</v>
      </c>
      <c r="H60" s="204"/>
      <c r="I60" s="211">
        <f t="shared" si="41"/>
        <v>0</v>
      </c>
      <c r="K60" s="204"/>
      <c r="L60" s="211">
        <f t="shared" si="42"/>
        <v>0</v>
      </c>
      <c r="N60" s="204"/>
      <c r="O60" s="211">
        <f t="shared" si="43"/>
        <v>0</v>
      </c>
      <c r="Q60" s="204"/>
      <c r="R60" s="211">
        <f t="shared" si="44"/>
        <v>0</v>
      </c>
      <c r="T60" s="204"/>
      <c r="U60" s="211">
        <f t="shared" si="45"/>
        <v>0</v>
      </c>
      <c r="W60" s="204"/>
      <c r="X60" s="211">
        <f t="shared" si="46"/>
        <v>0</v>
      </c>
      <c r="Z60" s="204"/>
      <c r="AA60" s="211">
        <f t="shared" si="47"/>
        <v>0</v>
      </c>
      <c r="AC60" s="204"/>
      <c r="AD60" s="211">
        <f t="shared" si="48"/>
        <v>0</v>
      </c>
      <c r="AF60" s="204"/>
      <c r="AG60" s="211">
        <f t="shared" si="49"/>
        <v>0</v>
      </c>
    </row>
    <row r="61" spans="2:33" x14ac:dyDescent="0.25">
      <c r="B61" s="53" t="s">
        <v>229</v>
      </c>
      <c r="E61" s="212">
        <f>SUM(E57:E60)</f>
        <v>0</v>
      </c>
      <c r="F61" s="213">
        <f t="shared" si="40"/>
        <v>0</v>
      </c>
      <c r="H61" s="212">
        <f>SUM(H57:H60)</f>
        <v>0</v>
      </c>
      <c r="I61" s="213">
        <f t="shared" si="41"/>
        <v>0</v>
      </c>
      <c r="K61" s="212">
        <f>SUM(K57:K60)</f>
        <v>0</v>
      </c>
      <c r="L61" s="213">
        <f t="shared" si="42"/>
        <v>0</v>
      </c>
      <c r="N61" s="212">
        <f>SUM(N57:N60)</f>
        <v>0</v>
      </c>
      <c r="O61" s="213">
        <f t="shared" si="43"/>
        <v>0</v>
      </c>
      <c r="Q61" s="212">
        <f>SUM(Q57:Q60)</f>
        <v>0</v>
      </c>
      <c r="R61" s="213">
        <f t="shared" si="44"/>
        <v>0</v>
      </c>
      <c r="T61" s="212">
        <f>SUM(T57:T60)</f>
        <v>0</v>
      </c>
      <c r="U61" s="213">
        <f t="shared" si="45"/>
        <v>0</v>
      </c>
      <c r="W61" s="212">
        <f>SUM(W57:W60)</f>
        <v>0</v>
      </c>
      <c r="X61" s="213">
        <f t="shared" si="46"/>
        <v>0</v>
      </c>
      <c r="Z61" s="212">
        <f>SUM(Z57:Z60)</f>
        <v>0</v>
      </c>
      <c r="AA61" s="213">
        <f t="shared" si="47"/>
        <v>0</v>
      </c>
      <c r="AC61" s="212">
        <f>SUM(AC57:AC60)</f>
        <v>0</v>
      </c>
      <c r="AD61" s="213">
        <f t="shared" si="48"/>
        <v>0</v>
      </c>
      <c r="AF61" s="212">
        <f>SUM(AF57:AF60)</f>
        <v>0</v>
      </c>
      <c r="AG61" s="213">
        <f t="shared" si="49"/>
        <v>0</v>
      </c>
    </row>
    <row r="62" spans="2:33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40"/>
        <v>0</v>
      </c>
      <c r="H63" s="212">
        <f>H27-H33-H39-H54-H61</f>
        <v>0</v>
      </c>
      <c r="I63" s="213">
        <f t="shared" ref="I63" si="50">IFERROR(H63/H$27,0)</f>
        <v>0</v>
      </c>
      <c r="K63" s="212">
        <f>K27-K33-K39-K54-K61</f>
        <v>0</v>
      </c>
      <c r="L63" s="213">
        <f t="shared" ref="L63" si="51">IFERROR(K63/K$27,0)</f>
        <v>0</v>
      </c>
      <c r="N63" s="212">
        <f>N27-N33-N39-N54-N61</f>
        <v>0</v>
      </c>
      <c r="O63" s="213">
        <f t="shared" ref="O63" si="52">IFERROR(N63/N$27,0)</f>
        <v>0</v>
      </c>
      <c r="Q63" s="212">
        <f>Q27-Q33-Q39-Q54-Q61</f>
        <v>0</v>
      </c>
      <c r="R63" s="213">
        <f t="shared" ref="R63" si="53">IFERROR(Q63/Q$27,0)</f>
        <v>0</v>
      </c>
      <c r="T63" s="212">
        <f>T27-T33-T39-T54-T61</f>
        <v>0</v>
      </c>
      <c r="U63" s="213">
        <f t="shared" ref="U63" si="54">IFERROR(T63/T$27,0)</f>
        <v>0</v>
      </c>
      <c r="W63" s="212">
        <f>W27-W33-W39-W54-W61</f>
        <v>0</v>
      </c>
      <c r="X63" s="213">
        <f t="shared" ref="X63" si="55">IFERROR(W63/W$27,0)</f>
        <v>0</v>
      </c>
      <c r="Z63" s="212">
        <f>Z27-Z33-Z39-Z54-Z61</f>
        <v>0</v>
      </c>
      <c r="AA63" s="213">
        <f t="shared" ref="AA63" si="56">IFERROR(Z63/Z$27,0)</f>
        <v>0</v>
      </c>
      <c r="AC63" s="212">
        <f>AC27-AC33-AC39-AC54-AC61</f>
        <v>0</v>
      </c>
      <c r="AD63" s="213">
        <f t="shared" ref="AD63" si="57">IFERROR(AC63/AC$27,0)</f>
        <v>0</v>
      </c>
      <c r="AF63" s="212">
        <f>AF27-AF33-AF39-AF54-AF61</f>
        <v>0</v>
      </c>
      <c r="AG63" s="213">
        <f t="shared" ref="AG63" si="58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H64" s="262"/>
      <c r="I64" s="263"/>
      <c r="K64" s="262"/>
      <c r="L64" s="263"/>
      <c r="M64" s="276"/>
      <c r="N64" s="262"/>
      <c r="O64" s="263"/>
      <c r="Q64" s="262"/>
      <c r="R64" s="263"/>
      <c r="T64" s="262"/>
      <c r="U64" s="263"/>
      <c r="V64" s="276"/>
      <c r="W64" s="262"/>
      <c r="X64" s="263"/>
      <c r="Y64" s="276"/>
      <c r="Z64" s="262"/>
      <c r="AA64" s="263"/>
      <c r="AB64" s="276"/>
      <c r="AC64" s="262"/>
      <c r="AD64" s="263"/>
      <c r="AE64" s="276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x14ac:dyDescent="0.25">
      <c r="A70" s="38">
        <f t="shared" ref="A70:A75" si="59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x14ac:dyDescent="0.25">
      <c r="A71" s="38">
        <f t="shared" si="59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x14ac:dyDescent="0.25">
      <c r="A72" s="38">
        <f t="shared" si="59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x14ac:dyDescent="0.25">
      <c r="A73" s="38">
        <f t="shared" si="59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x14ac:dyDescent="0.25">
      <c r="A74" s="38">
        <f t="shared" si="59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x14ac:dyDescent="0.25">
      <c r="A75" s="38">
        <f t="shared" si="59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</sheetData>
  <sheetProtection selectLockedCells="1"/>
  <mergeCells count="21">
    <mergeCell ref="B75:R75"/>
    <mergeCell ref="I1:L1"/>
    <mergeCell ref="I2:L2"/>
    <mergeCell ref="A3:B3"/>
    <mergeCell ref="F17:F18"/>
    <mergeCell ref="I17:I18"/>
    <mergeCell ref="L17:L18"/>
    <mergeCell ref="B72:R72"/>
    <mergeCell ref="B73:R73"/>
    <mergeCell ref="B74:R74"/>
    <mergeCell ref="AG17:AG18"/>
    <mergeCell ref="B68:R68"/>
    <mergeCell ref="B69:R69"/>
    <mergeCell ref="B70:R70"/>
    <mergeCell ref="B71:R71"/>
    <mergeCell ref="O17:O18"/>
    <mergeCell ref="R17:R18"/>
    <mergeCell ref="U17:U18"/>
    <mergeCell ref="X17:X18"/>
    <mergeCell ref="AA17:AA18"/>
    <mergeCell ref="AD17:AD18"/>
  </mergeCells>
  <pageMargins left="0.7" right="0.7" top="0.75" bottom="0.75" header="0.3" footer="0.3"/>
  <pageSetup orientation="portrait" horizontalDpi="4294967295" verticalDpi="4294967295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4EC06-43B3-4FA1-BD8C-17E1CE4AC014}">
  <sheetPr>
    <tabColor theme="7" tint="-0.249977111117893"/>
  </sheetPr>
  <dimension ref="A1:AG75"/>
  <sheetViews>
    <sheetView showGridLines="0" zoomScale="90" zoomScaleNormal="90" workbookViewId="0">
      <selection activeCell="E37" sqref="E37"/>
    </sheetView>
  </sheetViews>
  <sheetFormatPr defaultColWidth="9.28515625" defaultRowHeight="13.5" x14ac:dyDescent="0.25"/>
  <cols>
    <col min="1" max="1" width="2.7109375" style="11" customWidth="1"/>
    <col min="2" max="2" width="20.28515625" style="11" customWidth="1"/>
    <col min="3" max="3" width="37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/>
      <c r="I1" s="93"/>
      <c r="J1" s="400" t="s">
        <v>240</v>
      </c>
      <c r="K1" s="400"/>
      <c r="L1" s="400"/>
      <c r="M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E5" s="53"/>
      <c r="F5" s="53"/>
      <c r="H5" s="53"/>
      <c r="I5" s="53"/>
      <c r="K5" s="53"/>
      <c r="L5" s="53"/>
      <c r="N5" s="53"/>
      <c r="O5" s="53"/>
      <c r="Q5" s="53"/>
      <c r="R5" s="53"/>
      <c r="T5" s="53"/>
      <c r="U5" s="53"/>
      <c r="W5" s="53"/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E6" s="53"/>
      <c r="F6" s="53"/>
      <c r="H6" s="53"/>
      <c r="I6" s="53"/>
      <c r="K6" s="53"/>
      <c r="L6" s="53"/>
      <c r="N6" s="53"/>
      <c r="O6" s="53"/>
      <c r="Q6" s="53"/>
      <c r="R6" s="53"/>
      <c r="T6" s="53"/>
      <c r="U6" s="53"/>
      <c r="W6" s="53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235</v>
      </c>
      <c r="E7" s="53"/>
      <c r="F7" s="53"/>
      <c r="H7" s="53"/>
      <c r="I7" s="53"/>
      <c r="K7" s="53"/>
      <c r="L7" s="53"/>
      <c r="N7" s="53"/>
      <c r="O7" s="53"/>
      <c r="Q7" s="53"/>
      <c r="R7" s="53"/>
      <c r="T7" s="53"/>
      <c r="U7" s="53"/>
      <c r="W7" s="53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A9" s="216"/>
      <c r="B9" s="216"/>
      <c r="C9" s="217" t="s">
        <v>236</v>
      </c>
      <c r="D9" s="216"/>
      <c r="E9" s="218"/>
      <c r="F9" s="219"/>
      <c r="G9" s="216"/>
      <c r="H9" s="218"/>
      <c r="I9" s="219"/>
      <c r="J9" s="216"/>
      <c r="K9" s="218"/>
      <c r="L9" s="219"/>
      <c r="M9" s="216"/>
      <c r="N9" s="218"/>
      <c r="O9" s="219"/>
      <c r="P9" s="216"/>
      <c r="Q9" s="218"/>
      <c r="R9" s="219"/>
      <c r="S9" s="216"/>
      <c r="T9" s="218"/>
      <c r="U9" s="219"/>
      <c r="V9" s="216"/>
      <c r="W9" s="218"/>
      <c r="X9" s="219"/>
      <c r="Y9" s="216"/>
      <c r="Z9" s="218"/>
      <c r="AA9" s="219"/>
      <c r="AB9" s="216"/>
      <c r="AC9" s="218"/>
      <c r="AD9" s="219"/>
      <c r="AE9" s="216"/>
      <c r="AF9" s="218"/>
      <c r="AG9" s="219"/>
    </row>
    <row r="10" spans="1:33" ht="13.15" customHeight="1" x14ac:dyDescent="0.25">
      <c r="A10" s="216"/>
      <c r="B10" s="216"/>
      <c r="C10" s="217" t="s">
        <v>187</v>
      </c>
      <c r="D10" s="216"/>
      <c r="E10" s="218"/>
      <c r="F10" s="219"/>
      <c r="G10" s="216"/>
      <c r="H10" s="218"/>
      <c r="I10" s="219"/>
      <c r="J10" s="216"/>
      <c r="K10" s="218"/>
      <c r="L10" s="219"/>
      <c r="M10" s="216"/>
      <c r="N10" s="218"/>
      <c r="O10" s="219"/>
      <c r="P10" s="216"/>
      <c r="Q10" s="218"/>
      <c r="R10" s="219"/>
      <c r="S10" s="216"/>
      <c r="T10" s="218"/>
      <c r="U10" s="219"/>
      <c r="V10" s="216"/>
      <c r="W10" s="218"/>
      <c r="X10" s="219"/>
      <c r="Y10" s="216"/>
      <c r="Z10" s="218"/>
      <c r="AA10" s="219"/>
      <c r="AB10" s="216"/>
      <c r="AC10" s="218"/>
      <c r="AD10" s="219"/>
      <c r="AE10" s="216"/>
      <c r="AF10" s="218"/>
      <c r="AG10" s="219"/>
    </row>
    <row r="11" spans="1:33" ht="13.15" customHeight="1" x14ac:dyDescent="0.25">
      <c r="A11" s="216"/>
      <c r="B11" s="216"/>
      <c r="C11" s="217" t="s">
        <v>237</v>
      </c>
      <c r="D11" s="216"/>
      <c r="E11" s="220"/>
      <c r="F11" s="219"/>
      <c r="G11" s="216"/>
      <c r="H11" s="220"/>
      <c r="I11" s="219"/>
      <c r="J11" s="216"/>
      <c r="K11" s="220"/>
      <c r="L11" s="219"/>
      <c r="M11" s="216"/>
      <c r="N11" s="220"/>
      <c r="O11" s="219"/>
      <c r="P11" s="216"/>
      <c r="Q11" s="220"/>
      <c r="R11" s="219"/>
      <c r="S11" s="216"/>
      <c r="T11" s="220"/>
      <c r="U11" s="219"/>
      <c r="V11" s="216"/>
      <c r="W11" s="220"/>
      <c r="X11" s="219"/>
      <c r="Y11" s="216"/>
      <c r="Z11" s="220"/>
      <c r="AA11" s="219"/>
      <c r="AB11" s="216"/>
      <c r="AC11" s="220"/>
      <c r="AD11" s="219"/>
      <c r="AE11" s="216"/>
      <c r="AF11" s="220"/>
      <c r="AG11" s="219"/>
    </row>
    <row r="12" spans="1:33" ht="13.15" customHeight="1" x14ac:dyDescent="0.25">
      <c r="A12" s="216"/>
      <c r="B12" s="216"/>
      <c r="C12" s="217" t="s">
        <v>238</v>
      </c>
      <c r="D12" s="216"/>
      <c r="E12" s="221"/>
      <c r="F12" s="219"/>
      <c r="G12" s="216"/>
      <c r="H12" s="221"/>
      <c r="I12" s="219"/>
      <c r="J12" s="216"/>
      <c r="K12" s="221"/>
      <c r="L12" s="219"/>
      <c r="M12" s="216"/>
      <c r="N12" s="221"/>
      <c r="O12" s="219"/>
      <c r="P12" s="216"/>
      <c r="Q12" s="221"/>
      <c r="R12" s="219"/>
      <c r="S12" s="216"/>
      <c r="T12" s="221"/>
      <c r="U12" s="219"/>
      <c r="V12" s="216"/>
      <c r="W12" s="221"/>
      <c r="X12" s="219"/>
      <c r="Y12" s="216"/>
      <c r="Z12" s="221"/>
      <c r="AA12" s="219"/>
      <c r="AB12" s="216"/>
      <c r="AC12" s="221"/>
      <c r="AD12" s="219"/>
      <c r="AE12" s="216"/>
      <c r="AF12" s="221"/>
      <c r="AG12" s="219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G14" s="53"/>
      <c r="H14" s="53"/>
      <c r="I14" s="53"/>
      <c r="J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239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14">
        <f>'Aggie Wings &amp; Cafe'!E19+'Chick-fil-A'!E19+'Sub Connection'!E19+'1891 Bistro'!E19+'Einstein Bros. Bagel'!E19+'Paavo''s Pizza'!E19+Starbucks!E19+'Martin''s Cafe'!E19+'Qdoba Mexican Eats'!E19+'Wild Blue'!E19+'EXTRA 1'!E19+'EXTRA 2'!E19</f>
        <v>0</v>
      </c>
      <c r="F19" s="210">
        <f t="shared" ref="F19:F27" si="0">IFERROR(E19/E$27,0)</f>
        <v>0</v>
      </c>
      <c r="H19" s="214">
        <f>'Aggie Wings &amp; Cafe'!H19+'Chick-fil-A'!H19+'Sub Connection'!H19+'1891 Bistro'!H19+'Einstein Bros. Bagel'!H19+'Paavo''s Pizza'!H19+Starbucks!H19+'Martin''s Cafe'!H19+'Qdoba Mexican Eats'!H19+'Wild Blue'!H19+'EXTRA 1'!H19+'EXTRA 2'!H19</f>
        <v>0</v>
      </c>
      <c r="I19" s="210">
        <f t="shared" ref="I19:I27" si="1">IFERROR(H19/H$27,0)</f>
        <v>0</v>
      </c>
      <c r="K19" s="214">
        <f>'Aggie Wings &amp; Cafe'!K19+'Chick-fil-A'!K19+'Sub Connection'!K19+'1891 Bistro'!K19+'Einstein Bros. Bagel'!K19+'Paavo''s Pizza'!K19+Starbucks!K19+'Martin''s Cafe'!K19+'Qdoba Mexican Eats'!K19+'Wild Blue'!K19+'EXTRA 1'!K19+'EXTRA 2'!K19</f>
        <v>0</v>
      </c>
      <c r="L19" s="210">
        <f t="shared" ref="L19:L27" si="2">IFERROR(K19/K$27,0)</f>
        <v>0</v>
      </c>
      <c r="N19" s="214">
        <f>'Aggie Wings &amp; Cafe'!N19+'Chick-fil-A'!N19+'Sub Connection'!N19+'1891 Bistro'!N19+'Einstein Bros. Bagel'!N19+'Paavo''s Pizza'!N19+Starbucks!N19+'Martin''s Cafe'!N19+'Qdoba Mexican Eats'!N19+'Wild Blue'!N19+'EXTRA 1'!N19+'EXTRA 2'!N19</f>
        <v>0</v>
      </c>
      <c r="O19" s="210">
        <f t="shared" ref="O19:O27" si="3">IFERROR(N19/N$27,0)</f>
        <v>0</v>
      </c>
      <c r="Q19" s="214">
        <f>'Aggie Wings &amp; Cafe'!Q19+'Chick-fil-A'!Q19+'Sub Connection'!Q19+'1891 Bistro'!Q19+'Einstein Bros. Bagel'!Q19+'Paavo''s Pizza'!Q19+Starbucks!Q19+'Martin''s Cafe'!Q19+'Qdoba Mexican Eats'!Q19+'Wild Blue'!Q19+'EXTRA 1'!Q19+'EXTRA 2'!Q19</f>
        <v>0</v>
      </c>
      <c r="R19" s="210">
        <f t="shared" ref="R19:R27" si="4">IFERROR(Q19/Q$27,0)</f>
        <v>0</v>
      </c>
      <c r="T19" s="214">
        <f>'Aggie Wings &amp; Cafe'!T19+'Chick-fil-A'!T19+'Sub Connection'!T19+'1891 Bistro'!T19+'Einstein Bros. Bagel'!T19+'Paavo''s Pizza'!T19+Starbucks!T19+'Martin''s Cafe'!T19+'Qdoba Mexican Eats'!T19+'Wild Blue'!T19+'EXTRA 1'!T19+'EXTRA 2'!T19</f>
        <v>0</v>
      </c>
      <c r="U19" s="210">
        <f t="shared" ref="U19:U27" si="5">IFERROR(T19/T$27,0)</f>
        <v>0</v>
      </c>
      <c r="W19" s="214">
        <f>'Aggie Wings &amp; Cafe'!W19+'Chick-fil-A'!W19+'Sub Connection'!W19+'1891 Bistro'!W19+'Einstein Bros. Bagel'!W19+'Paavo''s Pizza'!W19+Starbucks!W19+'Martin''s Cafe'!W19+'Qdoba Mexican Eats'!W19+'Wild Blue'!W19+'EXTRA 1'!W19+'EXTRA 2'!W19</f>
        <v>0</v>
      </c>
      <c r="X19" s="210">
        <f t="shared" ref="X19:X27" si="6">IFERROR(W19/W$27,0)</f>
        <v>0</v>
      </c>
      <c r="Z19" s="214">
        <f>'Aggie Wings &amp; Cafe'!Z19+'Chick-fil-A'!Z19+'Sub Connection'!Z19+'1891 Bistro'!Z19+'Einstein Bros. Bagel'!Z19+'Paavo''s Pizza'!Z19+Starbucks!Z19+'Martin''s Cafe'!Z19+'Qdoba Mexican Eats'!Z19+'Wild Blue'!Z19+'EXTRA 1'!Z19+'EXTRA 2'!Z19</f>
        <v>0</v>
      </c>
      <c r="AA19" s="210">
        <f t="shared" ref="AA19:AA27" si="7">IFERROR(Z19/Z$27,0)</f>
        <v>0</v>
      </c>
      <c r="AC19" s="214">
        <f>'Aggie Wings &amp; Cafe'!AC19+'Chick-fil-A'!AC19+'Sub Connection'!AC19+'1891 Bistro'!AC19+'Einstein Bros. Bagel'!AC19+'Paavo''s Pizza'!AC19+Starbucks!AC19+'Martin''s Cafe'!AC19+'Qdoba Mexican Eats'!AC19+'Wild Blue'!AC19+'EXTRA 1'!AC19+'EXTRA 2'!AC19</f>
        <v>0</v>
      </c>
      <c r="AD19" s="210">
        <f t="shared" ref="AD19:AD27" si="8">IFERROR(AC19/AC$27,0)</f>
        <v>0</v>
      </c>
      <c r="AF19" s="214">
        <f>'Aggie Wings &amp; Cafe'!AF19+'Chick-fil-A'!AF19+'Sub Connection'!AF19+'1891 Bistro'!AF19+'Einstein Bros. Bagel'!AF19+'Paavo''s Pizza'!AF19+Starbucks!AF19+'Martin''s Cafe'!AF19+'Qdoba Mexican Eats'!AF19+'Wild Blue'!AF19+'EXTRA 1'!AF19+'EXTRA 2'!AF19</f>
        <v>0</v>
      </c>
      <c r="AG19" s="210">
        <f t="shared" ref="AG19:AG27" si="9">IFERROR(AF19/AF$27,0)</f>
        <v>0</v>
      </c>
    </row>
    <row r="20" spans="2:33" ht="13.15" customHeight="1" x14ac:dyDescent="0.25">
      <c r="B20" s="11" t="s">
        <v>195</v>
      </c>
      <c r="E20" s="214">
        <f>'Aggie Wings &amp; Cafe'!E20+'Chick-fil-A'!E20+'Sub Connection'!E20+'1891 Bistro'!E20+'Einstein Bros. Bagel'!E20+'Paavo''s Pizza'!E20+Starbucks!E20+'Martin''s Cafe'!E20+'Qdoba Mexican Eats'!E20+'Wild Blue'!E20+'EXTRA 1'!E20+'EXTRA 2'!E20</f>
        <v>0</v>
      </c>
      <c r="F20" s="210">
        <f t="shared" si="0"/>
        <v>0</v>
      </c>
      <c r="H20" s="214">
        <f>'Aggie Wings &amp; Cafe'!H20+'Chick-fil-A'!H20+'Sub Connection'!H20+'1891 Bistro'!H20+'Einstein Bros. Bagel'!H20+'Paavo''s Pizza'!H20+Starbucks!H20+'Martin''s Cafe'!H20+'Qdoba Mexican Eats'!H20+'Wild Blue'!H20+'EXTRA 1'!H20+'EXTRA 2'!H20</f>
        <v>0</v>
      </c>
      <c r="I20" s="210">
        <f t="shared" si="1"/>
        <v>0</v>
      </c>
      <c r="K20" s="214">
        <f>'Aggie Wings &amp; Cafe'!K20+'Chick-fil-A'!K20+'Sub Connection'!K20+'1891 Bistro'!K20+'Einstein Bros. Bagel'!K20+'Paavo''s Pizza'!K20+Starbucks!K20+'Martin''s Cafe'!K20+'Qdoba Mexican Eats'!K20+'Wild Blue'!K20+'EXTRA 1'!K20+'EXTRA 2'!K20</f>
        <v>0</v>
      </c>
      <c r="L20" s="210">
        <f t="shared" si="2"/>
        <v>0</v>
      </c>
      <c r="N20" s="214">
        <f>'Aggie Wings &amp; Cafe'!N20+'Chick-fil-A'!N20+'Sub Connection'!N20+'1891 Bistro'!N20+'Einstein Bros. Bagel'!N20+'Paavo''s Pizza'!N20+Starbucks!N20+'Martin''s Cafe'!N20+'Qdoba Mexican Eats'!N20+'Wild Blue'!N20+'EXTRA 1'!N20+'EXTRA 2'!N20</f>
        <v>0</v>
      </c>
      <c r="O20" s="210">
        <f t="shared" si="3"/>
        <v>0</v>
      </c>
      <c r="Q20" s="214">
        <f>'Aggie Wings &amp; Cafe'!Q20+'Chick-fil-A'!Q20+'Sub Connection'!Q20+'1891 Bistro'!Q20+'Einstein Bros. Bagel'!Q20+'Paavo''s Pizza'!Q20+Starbucks!Q20+'Martin''s Cafe'!Q20+'Qdoba Mexican Eats'!Q20+'Wild Blue'!Q20+'EXTRA 1'!Q20+'EXTRA 2'!Q20</f>
        <v>0</v>
      </c>
      <c r="R20" s="210">
        <f t="shared" si="4"/>
        <v>0</v>
      </c>
      <c r="T20" s="214">
        <f>'Aggie Wings &amp; Cafe'!T20+'Chick-fil-A'!T20+'Sub Connection'!T20+'1891 Bistro'!T20+'Einstein Bros. Bagel'!T20+'Paavo''s Pizza'!T20+Starbucks!T20+'Martin''s Cafe'!T20+'Qdoba Mexican Eats'!T20+'Wild Blue'!T20+'EXTRA 1'!T20+'EXTRA 2'!T20</f>
        <v>0</v>
      </c>
      <c r="U20" s="210">
        <f t="shared" si="5"/>
        <v>0</v>
      </c>
      <c r="W20" s="214">
        <f>'Aggie Wings &amp; Cafe'!W20+'Chick-fil-A'!W20+'Sub Connection'!W20+'1891 Bistro'!W20+'Einstein Bros. Bagel'!W20+'Paavo''s Pizza'!W20+Starbucks!W20+'Martin''s Cafe'!W20+'Qdoba Mexican Eats'!W20+'Wild Blue'!W20+'EXTRA 1'!W20+'EXTRA 2'!W20</f>
        <v>0</v>
      </c>
      <c r="X20" s="210">
        <f t="shared" si="6"/>
        <v>0</v>
      </c>
      <c r="Z20" s="214">
        <f>'Aggie Wings &amp; Cafe'!Z20+'Chick-fil-A'!Z20+'Sub Connection'!Z20+'1891 Bistro'!Z20+'Einstein Bros. Bagel'!Z20+'Paavo''s Pizza'!Z20+Starbucks!Z20+'Martin''s Cafe'!Z20+'Qdoba Mexican Eats'!Z20+'Wild Blue'!Z20+'EXTRA 1'!Z20+'EXTRA 2'!Z20</f>
        <v>0</v>
      </c>
      <c r="AA20" s="210">
        <f t="shared" si="7"/>
        <v>0</v>
      </c>
      <c r="AC20" s="214">
        <f>'Aggie Wings &amp; Cafe'!AC20+'Chick-fil-A'!AC20+'Sub Connection'!AC20+'1891 Bistro'!AC20+'Einstein Bros. Bagel'!AC20+'Paavo''s Pizza'!AC20+Starbucks!AC20+'Martin''s Cafe'!AC20+'Qdoba Mexican Eats'!AC20+'Wild Blue'!AC20+'EXTRA 1'!AC20+'EXTRA 2'!AC20</f>
        <v>0</v>
      </c>
      <c r="AD20" s="210">
        <f t="shared" si="8"/>
        <v>0</v>
      </c>
      <c r="AF20" s="214">
        <f>'Aggie Wings &amp; Cafe'!AF20+'Chick-fil-A'!AF20+'Sub Connection'!AF20+'1891 Bistro'!AF20+'Einstein Bros. Bagel'!AF20+'Paavo''s Pizza'!AF20+Starbucks!AF20+'Martin''s Cafe'!AF20+'Qdoba Mexican Eats'!AF20+'Wild Blue'!AF20+'EXTRA 1'!AF20+'EXTRA 2'!AF20</f>
        <v>0</v>
      </c>
      <c r="AG20" s="210">
        <f t="shared" si="9"/>
        <v>0</v>
      </c>
    </row>
    <row r="21" spans="2:33" ht="13.15" customHeight="1" x14ac:dyDescent="0.25">
      <c r="B21" s="11" t="s">
        <v>76</v>
      </c>
      <c r="E21" s="214">
        <f>'Aggie Wings &amp; Cafe'!E21+'Chick-fil-A'!E21+'Sub Connection'!E21+'1891 Bistro'!E21+'Einstein Bros. Bagel'!E21+'Paavo''s Pizza'!E21+Starbucks!E21+'Martin''s Cafe'!E21+'Qdoba Mexican Eats'!E21+'Wild Blue'!E21+'EXTRA 1'!E21+'EXTRA 2'!E21</f>
        <v>0</v>
      </c>
      <c r="F21" s="210">
        <f t="shared" si="0"/>
        <v>0</v>
      </c>
      <c r="H21" s="214">
        <f>'Aggie Wings &amp; Cafe'!H21+'Chick-fil-A'!H21+'Sub Connection'!H21+'1891 Bistro'!H21+'Einstein Bros. Bagel'!H21+'Paavo''s Pizza'!H21+Starbucks!H21+'Martin''s Cafe'!H21+'Qdoba Mexican Eats'!H21+'Wild Blue'!H21+'EXTRA 1'!H21+'EXTRA 2'!H21</f>
        <v>0</v>
      </c>
      <c r="I21" s="210">
        <f t="shared" si="1"/>
        <v>0</v>
      </c>
      <c r="K21" s="214">
        <f>'Aggie Wings &amp; Cafe'!K21+'Chick-fil-A'!K21+'Sub Connection'!K21+'1891 Bistro'!K21+'Einstein Bros. Bagel'!K21+'Paavo''s Pizza'!K21+Starbucks!K21+'Martin''s Cafe'!K21+'Qdoba Mexican Eats'!K21+'Wild Blue'!K21+'EXTRA 1'!K21+'EXTRA 2'!K21</f>
        <v>0</v>
      </c>
      <c r="L21" s="210">
        <f t="shared" si="2"/>
        <v>0</v>
      </c>
      <c r="N21" s="214">
        <f>'Aggie Wings &amp; Cafe'!N21+'Chick-fil-A'!N21+'Sub Connection'!N21+'1891 Bistro'!N21+'Einstein Bros. Bagel'!N21+'Paavo''s Pizza'!N21+Starbucks!N21+'Martin''s Cafe'!N21+'Qdoba Mexican Eats'!N21+'Wild Blue'!N21+'EXTRA 1'!N21+'EXTRA 2'!N21</f>
        <v>0</v>
      </c>
      <c r="O21" s="210">
        <f t="shared" si="3"/>
        <v>0</v>
      </c>
      <c r="Q21" s="214">
        <f>'Aggie Wings &amp; Cafe'!Q21+'Chick-fil-A'!Q21+'Sub Connection'!Q21+'1891 Bistro'!Q21+'Einstein Bros. Bagel'!Q21+'Paavo''s Pizza'!Q21+Starbucks!Q21+'Martin''s Cafe'!Q21+'Qdoba Mexican Eats'!Q21+'Wild Blue'!Q21+'EXTRA 1'!Q21+'EXTRA 2'!Q21</f>
        <v>0</v>
      </c>
      <c r="R21" s="210">
        <f t="shared" si="4"/>
        <v>0</v>
      </c>
      <c r="T21" s="214">
        <f>'Aggie Wings &amp; Cafe'!T21+'Chick-fil-A'!T21+'Sub Connection'!T21+'1891 Bistro'!T21+'Einstein Bros. Bagel'!T21+'Paavo''s Pizza'!T21+Starbucks!T21+'Martin''s Cafe'!T21+'Qdoba Mexican Eats'!T21+'Wild Blue'!T21+'EXTRA 1'!T21+'EXTRA 2'!T21</f>
        <v>0</v>
      </c>
      <c r="U21" s="210">
        <f t="shared" si="5"/>
        <v>0</v>
      </c>
      <c r="W21" s="214">
        <f>'Aggie Wings &amp; Cafe'!W21+'Chick-fil-A'!W21+'Sub Connection'!W21+'1891 Bistro'!W21+'Einstein Bros. Bagel'!W21+'Paavo''s Pizza'!W21+Starbucks!W21+'Martin''s Cafe'!W21+'Qdoba Mexican Eats'!W21+'Wild Blue'!W21+'EXTRA 1'!W21+'EXTRA 2'!W21</f>
        <v>0</v>
      </c>
      <c r="X21" s="210">
        <f t="shared" si="6"/>
        <v>0</v>
      </c>
      <c r="Z21" s="214">
        <f>'Aggie Wings &amp; Cafe'!Z21+'Chick-fil-A'!Z21+'Sub Connection'!Z21+'1891 Bistro'!Z21+'Einstein Bros. Bagel'!Z21+'Paavo''s Pizza'!Z21+Starbucks!Z21+'Martin''s Cafe'!Z21+'Qdoba Mexican Eats'!Z21+'Wild Blue'!Z21+'EXTRA 1'!Z21+'EXTRA 2'!Z21</f>
        <v>0</v>
      </c>
      <c r="AA21" s="210">
        <f t="shared" si="7"/>
        <v>0</v>
      </c>
      <c r="AC21" s="214">
        <f>'Aggie Wings &amp; Cafe'!AC21+'Chick-fil-A'!AC21+'Sub Connection'!AC21+'1891 Bistro'!AC21+'Einstein Bros. Bagel'!AC21+'Paavo''s Pizza'!AC21+Starbucks!AC21+'Martin''s Cafe'!AC21+'Qdoba Mexican Eats'!AC21+'Wild Blue'!AC21+'EXTRA 1'!AC21+'EXTRA 2'!AC21</f>
        <v>0</v>
      </c>
      <c r="AD21" s="210">
        <f t="shared" si="8"/>
        <v>0</v>
      </c>
      <c r="AF21" s="214">
        <f>'Aggie Wings &amp; Cafe'!AF21+'Chick-fil-A'!AF21+'Sub Connection'!AF21+'1891 Bistro'!AF21+'Einstein Bros. Bagel'!AF21+'Paavo''s Pizza'!AF21+Starbucks!AF21+'Martin''s Cafe'!AF21+'Qdoba Mexican Eats'!AF21+'Wild Blue'!AF21+'EXTRA 1'!AF21+'EXTRA 2'!AF21</f>
        <v>0</v>
      </c>
      <c r="AG21" s="210">
        <f t="shared" si="9"/>
        <v>0</v>
      </c>
    </row>
    <row r="22" spans="2:33" ht="13.15" customHeight="1" x14ac:dyDescent="0.25">
      <c r="B22" s="261" t="s">
        <v>196</v>
      </c>
      <c r="E22" s="214">
        <f>'Aggie Wings &amp; Cafe'!E22+'Chick-fil-A'!E22+'Sub Connection'!E22+'1891 Bistro'!E22+'Einstein Bros. Bagel'!E22+'Paavo''s Pizza'!E22+Starbucks!E22+'Martin''s Cafe'!E22+'Qdoba Mexican Eats'!E22+'Wild Blue'!E22+'EXTRA 1'!E22+'EXTRA 2'!E22</f>
        <v>0</v>
      </c>
      <c r="F22" s="210">
        <f t="shared" si="0"/>
        <v>0</v>
      </c>
      <c r="H22" s="214">
        <f>'Aggie Wings &amp; Cafe'!H22+'Chick-fil-A'!H22+'Sub Connection'!H22+'1891 Bistro'!H22+'Einstein Bros. Bagel'!H22+'Paavo''s Pizza'!H22+Starbucks!H22+'Martin''s Cafe'!H22+'Qdoba Mexican Eats'!H22+'Wild Blue'!H22+'EXTRA 1'!H22+'EXTRA 2'!H22</f>
        <v>0</v>
      </c>
      <c r="I22" s="210">
        <f t="shared" si="1"/>
        <v>0</v>
      </c>
      <c r="K22" s="214">
        <f>'Aggie Wings &amp; Cafe'!K22+'Chick-fil-A'!K22+'Sub Connection'!K22+'1891 Bistro'!K22+'Einstein Bros. Bagel'!K22+'Paavo''s Pizza'!K22+Starbucks!K22+'Martin''s Cafe'!K22+'Qdoba Mexican Eats'!K22+'Wild Blue'!K22+'EXTRA 1'!K22+'EXTRA 2'!K22</f>
        <v>0</v>
      </c>
      <c r="L22" s="210">
        <f t="shared" si="2"/>
        <v>0</v>
      </c>
      <c r="N22" s="214">
        <f>'Aggie Wings &amp; Cafe'!N22+'Chick-fil-A'!N22+'Sub Connection'!N22+'1891 Bistro'!N22+'Einstein Bros. Bagel'!N22+'Paavo''s Pizza'!N22+Starbucks!N22+'Martin''s Cafe'!N22+'Qdoba Mexican Eats'!N22+'Wild Blue'!N22+'EXTRA 1'!N22+'EXTRA 2'!N22</f>
        <v>0</v>
      </c>
      <c r="O22" s="210">
        <f t="shared" si="3"/>
        <v>0</v>
      </c>
      <c r="Q22" s="214">
        <f>'Aggie Wings &amp; Cafe'!Q22+'Chick-fil-A'!Q22+'Sub Connection'!Q22+'1891 Bistro'!Q22+'Einstein Bros. Bagel'!Q22+'Paavo''s Pizza'!Q22+Starbucks!Q22+'Martin''s Cafe'!Q22+'Qdoba Mexican Eats'!Q22+'Wild Blue'!Q22+'EXTRA 1'!Q22+'EXTRA 2'!Q22</f>
        <v>0</v>
      </c>
      <c r="R22" s="210">
        <f t="shared" si="4"/>
        <v>0</v>
      </c>
      <c r="T22" s="214">
        <f>'Aggie Wings &amp; Cafe'!T22+'Chick-fil-A'!T22+'Sub Connection'!T22+'1891 Bistro'!T22+'Einstein Bros. Bagel'!T22+'Paavo''s Pizza'!T22+Starbucks!T22+'Martin''s Cafe'!T22+'Qdoba Mexican Eats'!T22+'Wild Blue'!T22+'EXTRA 1'!T22+'EXTRA 2'!T22</f>
        <v>0</v>
      </c>
      <c r="U22" s="210">
        <f t="shared" si="5"/>
        <v>0</v>
      </c>
      <c r="W22" s="214">
        <f>'Aggie Wings &amp; Cafe'!W22+'Chick-fil-A'!W22+'Sub Connection'!W22+'1891 Bistro'!W22+'Einstein Bros. Bagel'!W22+'Paavo''s Pizza'!W22+Starbucks!W22+'Martin''s Cafe'!W22+'Qdoba Mexican Eats'!W22+'Wild Blue'!W22+'EXTRA 1'!W22+'EXTRA 2'!W22</f>
        <v>0</v>
      </c>
      <c r="X22" s="210">
        <f t="shared" si="6"/>
        <v>0</v>
      </c>
      <c r="Z22" s="214">
        <f>'Aggie Wings &amp; Cafe'!Z22+'Chick-fil-A'!Z22+'Sub Connection'!Z22+'1891 Bistro'!Z22+'Einstein Bros. Bagel'!Z22+'Paavo''s Pizza'!Z22+Starbucks!Z22+'Martin''s Cafe'!Z22+'Qdoba Mexican Eats'!Z22+'Wild Blue'!Z22+'EXTRA 1'!Z22+'EXTRA 2'!Z22</f>
        <v>0</v>
      </c>
      <c r="AA22" s="210">
        <f t="shared" si="7"/>
        <v>0</v>
      </c>
      <c r="AC22" s="214">
        <f>'Aggie Wings &amp; Cafe'!AC22+'Chick-fil-A'!AC22+'Sub Connection'!AC22+'1891 Bistro'!AC22+'Einstein Bros. Bagel'!AC22+'Paavo''s Pizza'!AC22+Starbucks!AC22+'Martin''s Cafe'!AC22+'Qdoba Mexican Eats'!AC22+'Wild Blue'!AC22+'EXTRA 1'!AC22+'EXTRA 2'!AC22</f>
        <v>0</v>
      </c>
      <c r="AD22" s="210">
        <f t="shared" si="8"/>
        <v>0</v>
      </c>
      <c r="AF22" s="214">
        <f>'Aggie Wings &amp; Cafe'!AF22+'Chick-fil-A'!AF22+'Sub Connection'!AF22+'1891 Bistro'!AF22+'Einstein Bros. Bagel'!AF22+'Paavo''s Pizza'!AF22+Starbucks!AF22+'Martin''s Cafe'!AF22+'Qdoba Mexican Eats'!AF22+'Wild Blue'!AF22+'EXTRA 1'!AF22+'EXTRA 2'!AF22</f>
        <v>0</v>
      </c>
      <c r="AG22" s="210">
        <f t="shared" si="9"/>
        <v>0</v>
      </c>
    </row>
    <row r="23" spans="2:33" ht="13.15" customHeight="1" x14ac:dyDescent="0.25">
      <c r="B23" s="11" t="s">
        <v>81</v>
      </c>
      <c r="E23" s="214">
        <f>'Aggie Wings &amp; Cafe'!E23+'Chick-fil-A'!E23+'Sub Connection'!E23+'1891 Bistro'!E23+'Einstein Bros. Bagel'!E23+'Paavo''s Pizza'!E23+Starbucks!E23+'Martin''s Cafe'!E23+'Qdoba Mexican Eats'!E23+'Wild Blue'!E23+'EXTRA 1'!E23+'EXTRA 2'!E23</f>
        <v>0</v>
      </c>
      <c r="F23" s="210">
        <f t="shared" si="0"/>
        <v>0</v>
      </c>
      <c r="H23" s="214">
        <f>'Aggie Wings &amp; Cafe'!H23+'Chick-fil-A'!H23+'Sub Connection'!H23+'1891 Bistro'!H23+'Einstein Bros. Bagel'!H23+'Paavo''s Pizza'!H23+Starbucks!H23+'Martin''s Cafe'!H23+'Qdoba Mexican Eats'!H23+'Wild Blue'!H23+'EXTRA 1'!H23+'EXTRA 2'!H23</f>
        <v>0</v>
      </c>
      <c r="I23" s="210">
        <f t="shared" si="1"/>
        <v>0</v>
      </c>
      <c r="K23" s="214">
        <f>'Aggie Wings &amp; Cafe'!K23+'Chick-fil-A'!K23+'Sub Connection'!K23+'1891 Bistro'!K23+'Einstein Bros. Bagel'!K23+'Paavo''s Pizza'!K23+Starbucks!K23+'Martin''s Cafe'!K23+'Qdoba Mexican Eats'!K23+'Wild Blue'!K23+'EXTRA 1'!K23+'EXTRA 2'!K23</f>
        <v>0</v>
      </c>
      <c r="L23" s="210">
        <f t="shared" si="2"/>
        <v>0</v>
      </c>
      <c r="N23" s="214">
        <f>'Aggie Wings &amp; Cafe'!N23+'Chick-fil-A'!N23+'Sub Connection'!N23+'1891 Bistro'!N23+'Einstein Bros. Bagel'!N23+'Paavo''s Pizza'!N23+Starbucks!N23+'Martin''s Cafe'!N23+'Qdoba Mexican Eats'!N23+'Wild Blue'!N23+'EXTRA 1'!N23+'EXTRA 2'!N23</f>
        <v>0</v>
      </c>
      <c r="O23" s="210">
        <f t="shared" si="3"/>
        <v>0</v>
      </c>
      <c r="Q23" s="214">
        <f>'Aggie Wings &amp; Cafe'!Q23+'Chick-fil-A'!Q23+'Sub Connection'!Q23+'1891 Bistro'!Q23+'Einstein Bros. Bagel'!Q23+'Paavo''s Pizza'!Q23+Starbucks!Q23+'Martin''s Cafe'!Q23+'Qdoba Mexican Eats'!Q23+'Wild Blue'!Q23+'EXTRA 1'!Q23+'EXTRA 2'!Q23</f>
        <v>0</v>
      </c>
      <c r="R23" s="210">
        <f t="shared" si="4"/>
        <v>0</v>
      </c>
      <c r="T23" s="214">
        <f>'Aggie Wings &amp; Cafe'!T23+'Chick-fil-A'!T23+'Sub Connection'!T23+'1891 Bistro'!T23+'Einstein Bros. Bagel'!T23+'Paavo''s Pizza'!T23+Starbucks!T23+'Martin''s Cafe'!T23+'Qdoba Mexican Eats'!T23+'Wild Blue'!T23+'EXTRA 1'!T23+'EXTRA 2'!T23</f>
        <v>0</v>
      </c>
      <c r="U23" s="210">
        <f t="shared" si="5"/>
        <v>0</v>
      </c>
      <c r="W23" s="214">
        <f>'Aggie Wings &amp; Cafe'!W23+'Chick-fil-A'!W23+'Sub Connection'!W23+'1891 Bistro'!W23+'Einstein Bros. Bagel'!W23+'Paavo''s Pizza'!W23+Starbucks!W23+'Martin''s Cafe'!W23+'Qdoba Mexican Eats'!W23+'Wild Blue'!W23+'EXTRA 1'!W23+'EXTRA 2'!W23</f>
        <v>0</v>
      </c>
      <c r="X23" s="210">
        <f t="shared" si="6"/>
        <v>0</v>
      </c>
      <c r="Z23" s="214">
        <f>'Aggie Wings &amp; Cafe'!Z23+'Chick-fil-A'!Z23+'Sub Connection'!Z23+'1891 Bistro'!Z23+'Einstein Bros. Bagel'!Z23+'Paavo''s Pizza'!Z23+Starbucks!Z23+'Martin''s Cafe'!Z23+'Qdoba Mexican Eats'!Z23+'Wild Blue'!Z23+'EXTRA 1'!Z23+'EXTRA 2'!Z23</f>
        <v>0</v>
      </c>
      <c r="AA23" s="210">
        <f t="shared" si="7"/>
        <v>0</v>
      </c>
      <c r="AC23" s="214">
        <f>'Aggie Wings &amp; Cafe'!AC23+'Chick-fil-A'!AC23+'Sub Connection'!AC23+'1891 Bistro'!AC23+'Einstein Bros. Bagel'!AC23+'Paavo''s Pizza'!AC23+Starbucks!AC23+'Martin''s Cafe'!AC23+'Qdoba Mexican Eats'!AC23+'Wild Blue'!AC23+'EXTRA 1'!AC23+'EXTRA 2'!AC23</f>
        <v>0</v>
      </c>
      <c r="AD23" s="210">
        <f t="shared" si="8"/>
        <v>0</v>
      </c>
      <c r="AF23" s="214">
        <f>'Aggie Wings &amp; Cafe'!AF23+'Chick-fil-A'!AF23+'Sub Connection'!AF23+'1891 Bistro'!AF23+'Einstein Bros. Bagel'!AF23+'Paavo''s Pizza'!AF23+Starbucks!AF23+'Martin''s Cafe'!AF23+'Qdoba Mexican Eats'!AF23+'Wild Blue'!AF23+'EXTRA 1'!AF23+'EXTRA 2'!AF23</f>
        <v>0</v>
      </c>
      <c r="AG23" s="210">
        <f t="shared" si="9"/>
        <v>0</v>
      </c>
    </row>
    <row r="24" spans="2:33" ht="13.15" customHeight="1" x14ac:dyDescent="0.25">
      <c r="B24" s="11" t="s">
        <v>197</v>
      </c>
      <c r="E24" s="214">
        <f>'Aggie Wings &amp; Cafe'!E24+'Chick-fil-A'!E24+'Sub Connection'!E24+'1891 Bistro'!E24+'Einstein Bros. Bagel'!E24+'Paavo''s Pizza'!E24+Starbucks!E24+'Martin''s Cafe'!E24+'Qdoba Mexican Eats'!E24+'Wild Blue'!E24+'EXTRA 1'!E24+'EXTRA 2'!E24</f>
        <v>0</v>
      </c>
      <c r="F24" s="210">
        <f t="shared" si="0"/>
        <v>0</v>
      </c>
      <c r="H24" s="214">
        <f>'Aggie Wings &amp; Cafe'!H24+'Chick-fil-A'!H24+'Sub Connection'!H24+'1891 Bistro'!H24+'Einstein Bros. Bagel'!H24+'Paavo''s Pizza'!H24+Starbucks!H24+'Martin''s Cafe'!H24+'Qdoba Mexican Eats'!H24+'Wild Blue'!H24+'EXTRA 1'!H24+'EXTRA 2'!H24</f>
        <v>0</v>
      </c>
      <c r="I24" s="210">
        <f t="shared" si="1"/>
        <v>0</v>
      </c>
      <c r="K24" s="214">
        <f>'Aggie Wings &amp; Cafe'!K24+'Chick-fil-A'!K24+'Sub Connection'!K24+'1891 Bistro'!K24+'Einstein Bros. Bagel'!K24+'Paavo''s Pizza'!K24+Starbucks!K24+'Martin''s Cafe'!K24+'Qdoba Mexican Eats'!K24+'Wild Blue'!K24+'EXTRA 1'!K24+'EXTRA 2'!K24</f>
        <v>0</v>
      </c>
      <c r="L24" s="210">
        <f t="shared" si="2"/>
        <v>0</v>
      </c>
      <c r="N24" s="214">
        <f>'Aggie Wings &amp; Cafe'!N24+'Chick-fil-A'!N24+'Sub Connection'!N24+'1891 Bistro'!N24+'Einstein Bros. Bagel'!N24+'Paavo''s Pizza'!N24+Starbucks!N24+'Martin''s Cafe'!N24+'Qdoba Mexican Eats'!N24+'Wild Blue'!N24+'EXTRA 1'!N24+'EXTRA 2'!N24</f>
        <v>0</v>
      </c>
      <c r="O24" s="210">
        <f t="shared" si="3"/>
        <v>0</v>
      </c>
      <c r="Q24" s="214">
        <f>'Aggie Wings &amp; Cafe'!Q24+'Chick-fil-A'!Q24+'Sub Connection'!Q24+'1891 Bistro'!Q24+'Einstein Bros. Bagel'!Q24+'Paavo''s Pizza'!Q24+Starbucks!Q24+'Martin''s Cafe'!Q24+'Qdoba Mexican Eats'!Q24+'Wild Blue'!Q24+'EXTRA 1'!Q24+'EXTRA 2'!Q24</f>
        <v>0</v>
      </c>
      <c r="R24" s="210">
        <f t="shared" si="4"/>
        <v>0</v>
      </c>
      <c r="T24" s="214">
        <f>'Aggie Wings &amp; Cafe'!T24+'Chick-fil-A'!T24+'Sub Connection'!T24+'1891 Bistro'!T24+'Einstein Bros. Bagel'!T24+'Paavo''s Pizza'!T24+Starbucks!T24+'Martin''s Cafe'!T24+'Qdoba Mexican Eats'!T24+'Wild Blue'!T24+'EXTRA 1'!T24+'EXTRA 2'!T24</f>
        <v>0</v>
      </c>
      <c r="U24" s="210">
        <f t="shared" si="5"/>
        <v>0</v>
      </c>
      <c r="W24" s="214">
        <f>'Aggie Wings &amp; Cafe'!W24+'Chick-fil-A'!W24+'Sub Connection'!W24+'1891 Bistro'!W24+'Einstein Bros. Bagel'!W24+'Paavo''s Pizza'!W24+Starbucks!W24+'Martin''s Cafe'!W24+'Qdoba Mexican Eats'!W24+'Wild Blue'!W24+'EXTRA 1'!W24+'EXTRA 2'!W24</f>
        <v>0</v>
      </c>
      <c r="X24" s="210">
        <f t="shared" si="6"/>
        <v>0</v>
      </c>
      <c r="Z24" s="214">
        <f>'Aggie Wings &amp; Cafe'!Z24+'Chick-fil-A'!Z24+'Sub Connection'!Z24+'1891 Bistro'!Z24+'Einstein Bros. Bagel'!Z24+'Paavo''s Pizza'!Z24+Starbucks!Z24+'Martin''s Cafe'!Z24+'Qdoba Mexican Eats'!Z24+'Wild Blue'!Z24+'EXTRA 1'!Z24+'EXTRA 2'!Z24</f>
        <v>0</v>
      </c>
      <c r="AA24" s="210">
        <f t="shared" si="7"/>
        <v>0</v>
      </c>
      <c r="AC24" s="214">
        <f>'Aggie Wings &amp; Cafe'!AC24+'Chick-fil-A'!AC24+'Sub Connection'!AC24+'1891 Bistro'!AC24+'Einstein Bros. Bagel'!AC24+'Paavo''s Pizza'!AC24+Starbucks!AC24+'Martin''s Cafe'!AC24+'Qdoba Mexican Eats'!AC24+'Wild Blue'!AC24+'EXTRA 1'!AC24+'EXTRA 2'!AC24</f>
        <v>0</v>
      </c>
      <c r="AD24" s="210">
        <f t="shared" si="8"/>
        <v>0</v>
      </c>
      <c r="AF24" s="214">
        <f>'Aggie Wings &amp; Cafe'!AF24+'Chick-fil-A'!AF24+'Sub Connection'!AF24+'1891 Bistro'!AF24+'Einstein Bros. Bagel'!AF24+'Paavo''s Pizza'!AF24+Starbucks!AF24+'Martin''s Cafe'!AF24+'Qdoba Mexican Eats'!AF24+'Wild Blue'!AF24+'EXTRA 1'!AF24+'EXTRA 2'!AF24</f>
        <v>0</v>
      </c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14">
        <f>'Aggie Wings &amp; Cafe'!E25+'Chick-fil-A'!E25+'Sub Connection'!E25+'1891 Bistro'!E25+'Einstein Bros. Bagel'!E25+'Paavo''s Pizza'!E25+Starbucks!E25+'Martin''s Cafe'!E25+'Qdoba Mexican Eats'!E25+'Wild Blue'!E25+'EXTRA 1'!E25+'EXTRA 2'!E25</f>
        <v>0</v>
      </c>
      <c r="F25" s="210">
        <f t="shared" si="0"/>
        <v>0</v>
      </c>
      <c r="H25" s="214">
        <f>'Aggie Wings &amp; Cafe'!H25+'Chick-fil-A'!H25+'Sub Connection'!H25+'1891 Bistro'!H25+'Einstein Bros. Bagel'!H25+'Paavo''s Pizza'!H25+Starbucks!H25+'Martin''s Cafe'!H25+'Qdoba Mexican Eats'!H25+'Wild Blue'!H25+'EXTRA 1'!H25+'EXTRA 2'!H25</f>
        <v>0</v>
      </c>
      <c r="I25" s="210">
        <f t="shared" si="1"/>
        <v>0</v>
      </c>
      <c r="K25" s="214">
        <f>'Aggie Wings &amp; Cafe'!K25+'Chick-fil-A'!K25+'Sub Connection'!K25+'1891 Bistro'!K25+'Einstein Bros. Bagel'!K25+'Paavo''s Pizza'!K25+Starbucks!K25+'Martin''s Cafe'!K25+'Qdoba Mexican Eats'!K25+'Wild Blue'!K25+'EXTRA 1'!K25+'EXTRA 2'!K25</f>
        <v>0</v>
      </c>
      <c r="L25" s="210">
        <f t="shared" si="2"/>
        <v>0</v>
      </c>
      <c r="N25" s="214">
        <f>'Aggie Wings &amp; Cafe'!N25+'Chick-fil-A'!N25+'Sub Connection'!N25+'1891 Bistro'!N25+'Einstein Bros. Bagel'!N25+'Paavo''s Pizza'!N25+Starbucks!N25+'Martin''s Cafe'!N25+'Qdoba Mexican Eats'!N25+'Wild Blue'!N25+'EXTRA 1'!N25+'EXTRA 2'!N25</f>
        <v>0</v>
      </c>
      <c r="O25" s="210">
        <f t="shared" si="3"/>
        <v>0</v>
      </c>
      <c r="Q25" s="214">
        <f>'Aggie Wings &amp; Cafe'!Q25+'Chick-fil-A'!Q25+'Sub Connection'!Q25+'1891 Bistro'!Q25+'Einstein Bros. Bagel'!Q25+'Paavo''s Pizza'!Q25+Starbucks!Q25+'Martin''s Cafe'!Q25+'Qdoba Mexican Eats'!Q25+'Wild Blue'!Q25+'EXTRA 1'!Q25+'EXTRA 2'!Q25</f>
        <v>0</v>
      </c>
      <c r="R25" s="210">
        <f t="shared" si="4"/>
        <v>0</v>
      </c>
      <c r="T25" s="214">
        <f>'Aggie Wings &amp; Cafe'!T25+'Chick-fil-A'!T25+'Sub Connection'!T25+'1891 Bistro'!T25+'Einstein Bros. Bagel'!T25+'Paavo''s Pizza'!T25+Starbucks!T25+'Martin''s Cafe'!T25+'Qdoba Mexican Eats'!T25+'Wild Blue'!T25+'EXTRA 1'!T25+'EXTRA 2'!T25</f>
        <v>0</v>
      </c>
      <c r="U25" s="210">
        <f t="shared" si="5"/>
        <v>0</v>
      </c>
      <c r="W25" s="214">
        <f>'Aggie Wings &amp; Cafe'!W25+'Chick-fil-A'!W25+'Sub Connection'!W25+'1891 Bistro'!W25+'Einstein Bros. Bagel'!W25+'Paavo''s Pizza'!W25+Starbucks!W25+'Martin''s Cafe'!W25+'Qdoba Mexican Eats'!W25+'Wild Blue'!W25+'EXTRA 1'!W25+'EXTRA 2'!W25</f>
        <v>0</v>
      </c>
      <c r="X25" s="210">
        <f t="shared" si="6"/>
        <v>0</v>
      </c>
      <c r="Z25" s="214">
        <f>'Aggie Wings &amp; Cafe'!Z25+'Chick-fil-A'!Z25+'Sub Connection'!Z25+'1891 Bistro'!Z25+'Einstein Bros. Bagel'!Z25+'Paavo''s Pizza'!Z25+Starbucks!Z25+'Martin''s Cafe'!Z25+'Qdoba Mexican Eats'!Z25+'Wild Blue'!Z25+'EXTRA 1'!Z25+'EXTRA 2'!Z25</f>
        <v>0</v>
      </c>
      <c r="AA25" s="210">
        <f t="shared" si="7"/>
        <v>0</v>
      </c>
      <c r="AC25" s="214">
        <f>'Aggie Wings &amp; Cafe'!AC25+'Chick-fil-A'!AC25+'Sub Connection'!AC25+'1891 Bistro'!AC25+'Einstein Bros. Bagel'!AC25+'Paavo''s Pizza'!AC25+Starbucks!AC25+'Martin''s Cafe'!AC25+'Qdoba Mexican Eats'!AC25+'Wild Blue'!AC25+'EXTRA 1'!AC25+'EXTRA 2'!AC25</f>
        <v>0</v>
      </c>
      <c r="AD25" s="210">
        <f t="shared" si="8"/>
        <v>0</v>
      </c>
      <c r="AF25" s="214">
        <f>'Aggie Wings &amp; Cafe'!AF25+'Chick-fil-A'!AF25+'Sub Connection'!AF25+'1891 Bistro'!AF25+'Einstein Bros. Bagel'!AF25+'Paavo''s Pizza'!AF25+Starbucks!AF25+'Martin''s Cafe'!AF25+'Qdoba Mexican Eats'!AF25+'Wild Blue'!AF25+'EXTRA 1'!AF25+'EXTRA 2'!AF25</f>
        <v>0</v>
      </c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15">
        <f>'Aggie Wings &amp; Cafe'!E26+'Chick-fil-A'!E26+'Sub Connection'!E26+'1891 Bistro'!E26+'Einstein Bros. Bagel'!E26+'Paavo''s Pizza'!E26+Starbucks!E26+'Martin''s Cafe'!E26+'Qdoba Mexican Eats'!E26+'Wild Blue'!E26+'EXTRA 1'!E26+'EXTRA 2'!E26</f>
        <v>0</v>
      </c>
      <c r="F26" s="211">
        <f t="shared" si="0"/>
        <v>0</v>
      </c>
      <c r="H26" s="215">
        <f>'Aggie Wings &amp; Cafe'!H26+'Chick-fil-A'!H26+'Sub Connection'!H26+'1891 Bistro'!H26+'Einstein Bros. Bagel'!H26+'Paavo''s Pizza'!H26+Starbucks!H26+'Martin''s Cafe'!H26+'Qdoba Mexican Eats'!H26+'Wild Blue'!H26+'EXTRA 1'!H26+'EXTRA 2'!H26</f>
        <v>0</v>
      </c>
      <c r="I26" s="211">
        <f t="shared" si="1"/>
        <v>0</v>
      </c>
      <c r="K26" s="215">
        <f>'Aggie Wings &amp; Cafe'!K26+'Chick-fil-A'!K26+'Sub Connection'!K26+'1891 Bistro'!K26+'Einstein Bros. Bagel'!K26+'Paavo''s Pizza'!K26+Starbucks!K26+'Martin''s Cafe'!K26+'Qdoba Mexican Eats'!K26+'Wild Blue'!K26+'EXTRA 1'!K26+'EXTRA 2'!K26</f>
        <v>0</v>
      </c>
      <c r="L26" s="211">
        <f t="shared" si="2"/>
        <v>0</v>
      </c>
      <c r="N26" s="215">
        <f>'Aggie Wings &amp; Cafe'!N26+'Chick-fil-A'!N26+'Sub Connection'!N26+'1891 Bistro'!N26+'Einstein Bros. Bagel'!N26+'Paavo''s Pizza'!N26+Starbucks!N26+'Martin''s Cafe'!N26+'Qdoba Mexican Eats'!N26+'Wild Blue'!N26+'EXTRA 1'!N26+'EXTRA 2'!N26</f>
        <v>0</v>
      </c>
      <c r="O26" s="211">
        <f t="shared" si="3"/>
        <v>0</v>
      </c>
      <c r="Q26" s="215">
        <f>'Aggie Wings &amp; Cafe'!Q26+'Chick-fil-A'!Q26+'Sub Connection'!Q26+'1891 Bistro'!Q26+'Einstein Bros. Bagel'!Q26+'Paavo''s Pizza'!Q26+Starbucks!Q26+'Martin''s Cafe'!Q26+'Qdoba Mexican Eats'!Q26+'Wild Blue'!Q26+'EXTRA 1'!Q26+'EXTRA 2'!Q26</f>
        <v>0</v>
      </c>
      <c r="R26" s="211">
        <f t="shared" si="4"/>
        <v>0</v>
      </c>
      <c r="T26" s="215">
        <f>'Aggie Wings &amp; Cafe'!T26+'Chick-fil-A'!T26+'Sub Connection'!T26+'1891 Bistro'!T26+'Einstein Bros. Bagel'!T26+'Paavo''s Pizza'!T26+Starbucks!T26+'Martin''s Cafe'!T26+'Qdoba Mexican Eats'!T26+'Wild Blue'!T26+'EXTRA 1'!T26+'EXTRA 2'!T26</f>
        <v>0</v>
      </c>
      <c r="U26" s="211">
        <f t="shared" si="5"/>
        <v>0</v>
      </c>
      <c r="W26" s="215">
        <f>'Aggie Wings &amp; Cafe'!W26+'Chick-fil-A'!W26+'Sub Connection'!W26+'1891 Bistro'!W26+'Einstein Bros. Bagel'!W26+'Paavo''s Pizza'!W26+Starbucks!W26+'Martin''s Cafe'!W26+'Qdoba Mexican Eats'!W26+'Wild Blue'!W26+'EXTRA 1'!W26+'EXTRA 2'!W26</f>
        <v>0</v>
      </c>
      <c r="X26" s="211">
        <f t="shared" si="6"/>
        <v>0</v>
      </c>
      <c r="Z26" s="215">
        <f>'Aggie Wings &amp; Cafe'!Z26+'Chick-fil-A'!Z26+'Sub Connection'!Z26+'1891 Bistro'!Z26+'Einstein Bros. Bagel'!Z26+'Paavo''s Pizza'!Z26+Starbucks!Z26+'Martin''s Cafe'!Z26+'Qdoba Mexican Eats'!Z26+'Wild Blue'!Z26+'EXTRA 1'!Z26+'EXTRA 2'!Z26</f>
        <v>0</v>
      </c>
      <c r="AA26" s="211">
        <f t="shared" si="7"/>
        <v>0</v>
      </c>
      <c r="AC26" s="215">
        <f>'Aggie Wings &amp; Cafe'!AC26+'Chick-fil-A'!AC26+'Sub Connection'!AC26+'1891 Bistro'!AC26+'Einstein Bros. Bagel'!AC26+'Paavo''s Pizza'!AC26+Starbucks!AC26+'Martin''s Cafe'!AC26+'Qdoba Mexican Eats'!AC26+'Wild Blue'!AC26+'EXTRA 1'!AC26+'EXTRA 2'!AC26</f>
        <v>0</v>
      </c>
      <c r="AD26" s="211">
        <f t="shared" si="8"/>
        <v>0</v>
      </c>
      <c r="AF26" s="215">
        <f>'Aggie Wings &amp; Cafe'!AF26+'Chick-fil-A'!AF26+'Sub Connection'!AF26+'1891 Bistro'!AF26+'Einstein Bros. Bagel'!AF26+'Paavo''s Pizza'!AF26+Starbucks!AF26+'Martin''s Cafe'!AF26+'Qdoba Mexican Eats'!AF26+'Wild Blue'!AF26+'EXTRA 1'!AF26+'EXTRA 2'!AF26</f>
        <v>0</v>
      </c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14">
        <f>'Aggie Wings &amp; Cafe'!E30+'Chick-fil-A'!E30+'Sub Connection'!E30+'1891 Bistro'!E30+'Einstein Bros. Bagel'!E30+'Paavo''s Pizza'!E30+Starbucks!E30+'Martin''s Cafe'!E30+'Qdoba Mexican Eats'!E30+'Wild Blue'!E30+'EXTRA 1'!E30+'EXTRA 2'!E30</f>
        <v>0</v>
      </c>
      <c r="F30" s="210">
        <f t="shared" ref="F30:F33" si="10">IFERROR(E30/E$27,0)</f>
        <v>0</v>
      </c>
      <c r="H30" s="214">
        <f>'Aggie Wings &amp; Cafe'!H30+'Chick-fil-A'!H30+'Sub Connection'!H30+'1891 Bistro'!H30+'Einstein Bros. Bagel'!H30+'Paavo''s Pizza'!H30+Starbucks!H30+'Martin''s Cafe'!H30+'Qdoba Mexican Eats'!H30+'Wild Blue'!H30+'EXTRA 1'!H30+'EXTRA 2'!H30</f>
        <v>0</v>
      </c>
      <c r="I30" s="210">
        <f t="shared" ref="I30:I33" si="11">IFERROR(H30/H$27,0)</f>
        <v>0</v>
      </c>
      <c r="K30" s="214">
        <f>'Aggie Wings &amp; Cafe'!K30+'Chick-fil-A'!K30+'Sub Connection'!K30+'1891 Bistro'!K30+'Einstein Bros. Bagel'!K30+'Paavo''s Pizza'!K30+Starbucks!K30+'Martin''s Cafe'!K30+'Qdoba Mexican Eats'!K30+'Wild Blue'!K30+'EXTRA 1'!K30+'EXTRA 2'!K30</f>
        <v>0</v>
      </c>
      <c r="L30" s="210">
        <f t="shared" ref="L30:L33" si="12">IFERROR(K30/K$27,0)</f>
        <v>0</v>
      </c>
      <c r="N30" s="214">
        <f>'Aggie Wings &amp; Cafe'!N30+'Chick-fil-A'!N30+'Sub Connection'!N30+'1891 Bistro'!N30+'Einstein Bros. Bagel'!N30+'Paavo''s Pizza'!N30+Starbucks!N30+'Martin''s Cafe'!N30+'Qdoba Mexican Eats'!N30+'Wild Blue'!N30+'EXTRA 1'!N30+'EXTRA 2'!N30</f>
        <v>0</v>
      </c>
      <c r="O30" s="210">
        <f t="shared" ref="O30:O33" si="13">IFERROR(N30/N$27,0)</f>
        <v>0</v>
      </c>
      <c r="Q30" s="214">
        <f>'Aggie Wings &amp; Cafe'!Q30+'Chick-fil-A'!Q30+'Sub Connection'!Q30+'1891 Bistro'!Q30+'Einstein Bros. Bagel'!Q30+'Paavo''s Pizza'!Q30+Starbucks!Q30+'Martin''s Cafe'!Q30+'Qdoba Mexican Eats'!Q30+'Wild Blue'!Q30+'EXTRA 1'!Q30+'EXTRA 2'!Q30</f>
        <v>0</v>
      </c>
      <c r="R30" s="210">
        <f t="shared" ref="R30:R33" si="14">IFERROR(Q30/Q$27,0)</f>
        <v>0</v>
      </c>
      <c r="T30" s="214">
        <f>'Aggie Wings &amp; Cafe'!T30+'Chick-fil-A'!T30+'Sub Connection'!T30+'1891 Bistro'!T30+'Einstein Bros. Bagel'!T30+'Paavo''s Pizza'!T30+Starbucks!T30+'Martin''s Cafe'!T30+'Qdoba Mexican Eats'!T30+'Wild Blue'!T30+'EXTRA 1'!T30+'EXTRA 2'!T30</f>
        <v>0</v>
      </c>
      <c r="U30" s="210">
        <f t="shared" ref="U30:U33" si="15">IFERROR(T30/T$27,0)</f>
        <v>0</v>
      </c>
      <c r="W30" s="214">
        <f>'Aggie Wings &amp; Cafe'!W30+'Chick-fil-A'!W30+'Sub Connection'!W30+'1891 Bistro'!W30+'Einstein Bros. Bagel'!W30+'Paavo''s Pizza'!W30+Starbucks!W30+'Martin''s Cafe'!W30+'Qdoba Mexican Eats'!W30+'Wild Blue'!W30+'EXTRA 1'!W30+'EXTRA 2'!W30</f>
        <v>0</v>
      </c>
      <c r="X30" s="210">
        <f t="shared" ref="X30:X33" si="16">IFERROR(W30/W$27,0)</f>
        <v>0</v>
      </c>
      <c r="Z30" s="214">
        <f>'Aggie Wings &amp; Cafe'!Z30+'Chick-fil-A'!Z30+'Sub Connection'!Z30+'1891 Bistro'!Z30+'Einstein Bros. Bagel'!Z30+'Paavo''s Pizza'!Z30+Starbucks!Z30+'Martin''s Cafe'!Z30+'Qdoba Mexican Eats'!Z30+'Wild Blue'!Z30+'EXTRA 1'!Z30+'EXTRA 2'!Z30</f>
        <v>0</v>
      </c>
      <c r="AA30" s="210">
        <f t="shared" ref="AA30:AA33" si="17">IFERROR(Z30/Z$27,0)</f>
        <v>0</v>
      </c>
      <c r="AC30" s="214">
        <f>'Aggie Wings &amp; Cafe'!AC30+'Chick-fil-A'!AC30+'Sub Connection'!AC30+'1891 Bistro'!AC30+'Einstein Bros. Bagel'!AC30+'Paavo''s Pizza'!AC30+Starbucks!AC30+'Martin''s Cafe'!AC30+'Qdoba Mexican Eats'!AC30+'Wild Blue'!AC30+'EXTRA 1'!AC30+'EXTRA 2'!AC30</f>
        <v>0</v>
      </c>
      <c r="AD30" s="210">
        <f t="shared" ref="AD30:AD33" si="18">IFERROR(AC30/AC$27,0)</f>
        <v>0</v>
      </c>
      <c r="AF30" s="214">
        <f>'Aggie Wings &amp; Cafe'!AF30+'Chick-fil-A'!AF30+'Sub Connection'!AF30+'1891 Bistro'!AF30+'Einstein Bros. Bagel'!AF30+'Paavo''s Pizza'!AF30+Starbucks!AF30+'Martin''s Cafe'!AF30+'Qdoba Mexican Eats'!AF30+'Wild Blue'!AF30+'EXTRA 1'!AF30+'EXTRA 2'!AF30</f>
        <v>0</v>
      </c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14">
        <f>'Aggie Wings &amp; Cafe'!E31+'Chick-fil-A'!E31+'Sub Connection'!E31+'1891 Bistro'!E31+'Einstein Bros. Bagel'!E31+'Paavo''s Pizza'!E31+Starbucks!E31+'Martin''s Cafe'!E31+'Qdoba Mexican Eats'!E31+'Wild Blue'!E31+'EXTRA 1'!E31+'EXTRA 2'!E31</f>
        <v>0</v>
      </c>
      <c r="F31" s="210">
        <f t="shared" si="10"/>
        <v>0</v>
      </c>
      <c r="H31" s="214">
        <f>'Aggie Wings &amp; Cafe'!H31+'Chick-fil-A'!H31+'Sub Connection'!H31+'1891 Bistro'!H31+'Einstein Bros. Bagel'!H31+'Paavo''s Pizza'!H31+Starbucks!H31+'Martin''s Cafe'!H31+'Qdoba Mexican Eats'!H31+'Wild Blue'!H31+'EXTRA 1'!H31+'EXTRA 2'!H31</f>
        <v>0</v>
      </c>
      <c r="I31" s="210">
        <f t="shared" si="11"/>
        <v>0</v>
      </c>
      <c r="K31" s="214">
        <f>'Aggie Wings &amp; Cafe'!K31+'Chick-fil-A'!K31+'Sub Connection'!K31+'1891 Bistro'!K31+'Einstein Bros. Bagel'!K31+'Paavo''s Pizza'!K31+Starbucks!K31+'Martin''s Cafe'!K31+'Qdoba Mexican Eats'!K31+'Wild Blue'!K31+'EXTRA 1'!K31+'EXTRA 2'!K31</f>
        <v>0</v>
      </c>
      <c r="L31" s="210">
        <f t="shared" si="12"/>
        <v>0</v>
      </c>
      <c r="N31" s="214">
        <f>'Aggie Wings &amp; Cafe'!N31+'Chick-fil-A'!N31+'Sub Connection'!N31+'1891 Bistro'!N31+'Einstein Bros. Bagel'!N31+'Paavo''s Pizza'!N31+Starbucks!N31+'Martin''s Cafe'!N31+'Qdoba Mexican Eats'!N31+'Wild Blue'!N31+'EXTRA 1'!N31+'EXTRA 2'!N31</f>
        <v>0</v>
      </c>
      <c r="O31" s="210">
        <f t="shared" si="13"/>
        <v>0</v>
      </c>
      <c r="Q31" s="214">
        <f>'Aggie Wings &amp; Cafe'!Q31+'Chick-fil-A'!Q31+'Sub Connection'!Q31+'1891 Bistro'!Q31+'Einstein Bros. Bagel'!Q31+'Paavo''s Pizza'!Q31+Starbucks!Q31+'Martin''s Cafe'!Q31+'Qdoba Mexican Eats'!Q31+'Wild Blue'!Q31+'EXTRA 1'!Q31+'EXTRA 2'!Q31</f>
        <v>0</v>
      </c>
      <c r="R31" s="210">
        <f t="shared" si="14"/>
        <v>0</v>
      </c>
      <c r="T31" s="214">
        <f>'Aggie Wings &amp; Cafe'!T31+'Chick-fil-A'!T31+'Sub Connection'!T31+'1891 Bistro'!T31+'Einstein Bros. Bagel'!T31+'Paavo''s Pizza'!T31+Starbucks!T31+'Martin''s Cafe'!T31+'Qdoba Mexican Eats'!T31+'Wild Blue'!T31+'EXTRA 1'!T31+'EXTRA 2'!T31</f>
        <v>0</v>
      </c>
      <c r="U31" s="210">
        <f t="shared" si="15"/>
        <v>0</v>
      </c>
      <c r="W31" s="214">
        <f>'Aggie Wings &amp; Cafe'!W31+'Chick-fil-A'!W31+'Sub Connection'!W31+'1891 Bistro'!W31+'Einstein Bros. Bagel'!W31+'Paavo''s Pizza'!W31+Starbucks!W31+'Martin''s Cafe'!W31+'Qdoba Mexican Eats'!W31+'Wild Blue'!W31+'EXTRA 1'!W31+'EXTRA 2'!W31</f>
        <v>0</v>
      </c>
      <c r="X31" s="210">
        <f t="shared" si="16"/>
        <v>0</v>
      </c>
      <c r="Z31" s="214">
        <f>'Aggie Wings &amp; Cafe'!Z31+'Chick-fil-A'!Z31+'Sub Connection'!Z31+'1891 Bistro'!Z31+'Einstein Bros. Bagel'!Z31+'Paavo''s Pizza'!Z31+Starbucks!Z31+'Martin''s Cafe'!Z31+'Qdoba Mexican Eats'!Z31+'Wild Blue'!Z31+'EXTRA 1'!Z31+'EXTRA 2'!Z31</f>
        <v>0</v>
      </c>
      <c r="AA31" s="210">
        <f t="shared" si="17"/>
        <v>0</v>
      </c>
      <c r="AC31" s="214">
        <f>'Aggie Wings &amp; Cafe'!AC31+'Chick-fil-A'!AC31+'Sub Connection'!AC31+'1891 Bistro'!AC31+'Einstein Bros. Bagel'!AC31+'Paavo''s Pizza'!AC31+Starbucks!AC31+'Martin''s Cafe'!AC31+'Qdoba Mexican Eats'!AC31+'Wild Blue'!AC31+'EXTRA 1'!AC31+'EXTRA 2'!AC31</f>
        <v>0</v>
      </c>
      <c r="AD31" s="210">
        <f t="shared" si="18"/>
        <v>0</v>
      </c>
      <c r="AF31" s="214">
        <f>'Aggie Wings &amp; Cafe'!AF31+'Chick-fil-A'!AF31+'Sub Connection'!AF31+'1891 Bistro'!AF31+'Einstein Bros. Bagel'!AF31+'Paavo''s Pizza'!AF31+Starbucks!AF31+'Martin''s Cafe'!AF31+'Qdoba Mexican Eats'!AF31+'Wild Blue'!AF31+'EXTRA 1'!AF31+'EXTRA 2'!AF31</f>
        <v>0</v>
      </c>
      <c r="AG31" s="210">
        <f t="shared" si="19"/>
        <v>0</v>
      </c>
    </row>
    <row r="32" spans="2:33" ht="13.15" customHeight="1" x14ac:dyDescent="0.25">
      <c r="B32" s="11" t="s">
        <v>203</v>
      </c>
      <c r="E32" s="215">
        <f>'Aggie Wings &amp; Cafe'!E32+'Chick-fil-A'!E32+'Sub Connection'!E32+'1891 Bistro'!E32+'Einstein Bros. Bagel'!E32+'Paavo''s Pizza'!E32+Starbucks!E32+'Martin''s Cafe'!E32+'Qdoba Mexican Eats'!E32+'Wild Blue'!E32+'EXTRA 1'!E32+'EXTRA 2'!E32</f>
        <v>0</v>
      </c>
      <c r="F32" s="211">
        <f t="shared" si="10"/>
        <v>0</v>
      </c>
      <c r="H32" s="215">
        <f>'Aggie Wings &amp; Cafe'!H32+'Chick-fil-A'!H32+'Sub Connection'!H32+'1891 Bistro'!H32+'Einstein Bros. Bagel'!H32+'Paavo''s Pizza'!H32+Starbucks!H32+'Martin''s Cafe'!H32+'Qdoba Mexican Eats'!H32+'Wild Blue'!H32+'EXTRA 1'!H32+'EXTRA 2'!H32</f>
        <v>0</v>
      </c>
      <c r="I32" s="211">
        <f t="shared" si="11"/>
        <v>0</v>
      </c>
      <c r="K32" s="215">
        <f>'Aggie Wings &amp; Cafe'!K32+'Chick-fil-A'!K32+'Sub Connection'!K32+'1891 Bistro'!K32+'Einstein Bros. Bagel'!K32+'Paavo''s Pizza'!K32+Starbucks!K32+'Martin''s Cafe'!K32+'Qdoba Mexican Eats'!K32+'Wild Blue'!K32+'EXTRA 1'!K32+'EXTRA 2'!K32</f>
        <v>0</v>
      </c>
      <c r="L32" s="211">
        <f t="shared" si="12"/>
        <v>0</v>
      </c>
      <c r="N32" s="215">
        <f>'Aggie Wings &amp; Cafe'!N32+'Chick-fil-A'!N32+'Sub Connection'!N32+'1891 Bistro'!N32+'Einstein Bros. Bagel'!N32+'Paavo''s Pizza'!N32+Starbucks!N32+'Martin''s Cafe'!N32+'Qdoba Mexican Eats'!N32+'Wild Blue'!N32+'EXTRA 1'!N32+'EXTRA 2'!N32</f>
        <v>0</v>
      </c>
      <c r="O32" s="211">
        <f t="shared" si="13"/>
        <v>0</v>
      </c>
      <c r="Q32" s="215">
        <f>'Aggie Wings &amp; Cafe'!Q32+'Chick-fil-A'!Q32+'Sub Connection'!Q32+'1891 Bistro'!Q32+'Einstein Bros. Bagel'!Q32+'Paavo''s Pizza'!Q32+Starbucks!Q32+'Martin''s Cafe'!Q32+'Qdoba Mexican Eats'!Q32+'Wild Blue'!Q32+'EXTRA 1'!Q32+'EXTRA 2'!Q32</f>
        <v>0</v>
      </c>
      <c r="R32" s="211">
        <f t="shared" si="14"/>
        <v>0</v>
      </c>
      <c r="T32" s="215">
        <f>'Aggie Wings &amp; Cafe'!T32+'Chick-fil-A'!T32+'Sub Connection'!T32+'1891 Bistro'!T32+'Einstein Bros. Bagel'!T32+'Paavo''s Pizza'!T32+Starbucks!T32+'Martin''s Cafe'!T32+'Qdoba Mexican Eats'!T32+'Wild Blue'!T32+'EXTRA 1'!T32+'EXTRA 2'!T32</f>
        <v>0</v>
      </c>
      <c r="U32" s="211">
        <f t="shared" si="15"/>
        <v>0</v>
      </c>
      <c r="W32" s="215">
        <f>'Aggie Wings &amp; Cafe'!W32+'Chick-fil-A'!W32+'Sub Connection'!W32+'1891 Bistro'!W32+'Einstein Bros. Bagel'!W32+'Paavo''s Pizza'!W32+Starbucks!W32+'Martin''s Cafe'!W32+'Qdoba Mexican Eats'!W32+'Wild Blue'!W32+'EXTRA 1'!W32+'EXTRA 2'!W32</f>
        <v>0</v>
      </c>
      <c r="X32" s="211">
        <f t="shared" si="16"/>
        <v>0</v>
      </c>
      <c r="Z32" s="215">
        <f>'Aggie Wings &amp; Cafe'!Z32+'Chick-fil-A'!Z32+'Sub Connection'!Z32+'1891 Bistro'!Z32+'Einstein Bros. Bagel'!Z32+'Paavo''s Pizza'!Z32+Starbucks!Z32+'Martin''s Cafe'!Z32+'Qdoba Mexican Eats'!Z32+'Wild Blue'!Z32+'EXTRA 1'!Z32+'EXTRA 2'!Z32</f>
        <v>0</v>
      </c>
      <c r="AA32" s="211">
        <f t="shared" si="17"/>
        <v>0</v>
      </c>
      <c r="AC32" s="215">
        <f>'Aggie Wings &amp; Cafe'!AC32+'Chick-fil-A'!AC32+'Sub Connection'!AC32+'1891 Bistro'!AC32+'Einstein Bros. Bagel'!AC32+'Paavo''s Pizza'!AC32+Starbucks!AC32+'Martin''s Cafe'!AC32+'Qdoba Mexican Eats'!AC32+'Wild Blue'!AC32+'EXTRA 1'!AC32+'EXTRA 2'!AC32</f>
        <v>0</v>
      </c>
      <c r="AD32" s="211">
        <f t="shared" si="18"/>
        <v>0</v>
      </c>
      <c r="AF32" s="215">
        <f>'Aggie Wings &amp; Cafe'!AF32+'Chick-fil-A'!AF32+'Sub Connection'!AF32+'1891 Bistro'!AF32+'Einstein Bros. Bagel'!AF32+'Paavo''s Pizza'!AF32+Starbucks!AF32+'Martin''s Cafe'!AF32+'Qdoba Mexican Eats'!AF32+'Wild Blue'!AF32+'EXTRA 1'!AF32+'EXTRA 2'!AF32</f>
        <v>0</v>
      </c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14">
        <f>'Aggie Wings &amp; Cafe'!E36+'Chick-fil-A'!E36+'Sub Connection'!E36+'1891 Bistro'!E36+'Einstein Bros. Bagel'!E36+'Paavo''s Pizza'!E36+Starbucks!E36+'Martin''s Cafe'!E36+'Qdoba Mexican Eats'!E36+'Wild Blue'!E36+'EXTRA 1'!E36+'EXTRA 2'!E36</f>
        <v>0</v>
      </c>
      <c r="F36" s="210">
        <f t="shared" ref="F36:F39" si="20">IFERROR(E36/E$27,0)</f>
        <v>0</v>
      </c>
      <c r="H36" s="214">
        <f>'Aggie Wings &amp; Cafe'!H36+'Chick-fil-A'!H36+'Sub Connection'!H36+'1891 Bistro'!H36+'Einstein Bros. Bagel'!H36+'Paavo''s Pizza'!H36+Starbucks!H36+'Martin''s Cafe'!H36+'Qdoba Mexican Eats'!H36+'Wild Blue'!H36+'EXTRA 1'!H36+'EXTRA 2'!H36</f>
        <v>0</v>
      </c>
      <c r="I36" s="210">
        <f t="shared" ref="I36:I39" si="21">IFERROR(H36/H$27,0)</f>
        <v>0</v>
      </c>
      <c r="K36" s="214">
        <f>'Aggie Wings &amp; Cafe'!K36+'Chick-fil-A'!K36+'Sub Connection'!K36+'1891 Bistro'!K36+'Einstein Bros. Bagel'!K36+'Paavo''s Pizza'!K36+Starbucks!K36+'Martin''s Cafe'!K36+'Qdoba Mexican Eats'!K36+'Wild Blue'!K36+'EXTRA 1'!K36+'EXTRA 2'!K36</f>
        <v>0</v>
      </c>
      <c r="L36" s="210">
        <f t="shared" ref="L36:L39" si="22">IFERROR(K36/K$27,0)</f>
        <v>0</v>
      </c>
      <c r="N36" s="214">
        <f>'Aggie Wings &amp; Cafe'!N36+'Chick-fil-A'!N36+'Sub Connection'!N36+'1891 Bistro'!N36+'Einstein Bros. Bagel'!N36+'Paavo''s Pizza'!N36+Starbucks!N36+'Martin''s Cafe'!N36+'Qdoba Mexican Eats'!N36+'Wild Blue'!N36+'EXTRA 1'!N36+'EXTRA 2'!N36</f>
        <v>0</v>
      </c>
      <c r="O36" s="210">
        <f t="shared" ref="O36:O39" si="23">IFERROR(N36/N$27,0)</f>
        <v>0</v>
      </c>
      <c r="Q36" s="214">
        <f>'Aggie Wings &amp; Cafe'!Q36+'Chick-fil-A'!Q36+'Sub Connection'!Q36+'1891 Bistro'!Q36+'Einstein Bros. Bagel'!Q36+'Paavo''s Pizza'!Q36+Starbucks!Q36+'Martin''s Cafe'!Q36+'Qdoba Mexican Eats'!Q36+'Wild Blue'!Q36+'EXTRA 1'!Q36+'EXTRA 2'!Q36</f>
        <v>0</v>
      </c>
      <c r="R36" s="210">
        <f t="shared" ref="R36:R39" si="24">IFERROR(Q36/Q$27,0)</f>
        <v>0</v>
      </c>
      <c r="T36" s="214">
        <f>'Aggie Wings &amp; Cafe'!T36+'Chick-fil-A'!T36+'Sub Connection'!T36+'1891 Bistro'!T36+'Einstein Bros. Bagel'!T36+'Paavo''s Pizza'!T36+Starbucks!T36+'Martin''s Cafe'!T36+'Qdoba Mexican Eats'!T36+'Wild Blue'!T36+'EXTRA 1'!T36+'EXTRA 2'!T36</f>
        <v>0</v>
      </c>
      <c r="U36" s="210">
        <f t="shared" ref="U36:U39" si="25">IFERROR(T36/T$27,0)</f>
        <v>0</v>
      </c>
      <c r="W36" s="214">
        <f>'Aggie Wings &amp; Cafe'!W36+'Chick-fil-A'!W36+'Sub Connection'!W36+'1891 Bistro'!W36+'Einstein Bros. Bagel'!W36+'Paavo''s Pizza'!W36+Starbucks!W36+'Martin''s Cafe'!W36+'Qdoba Mexican Eats'!W36+'Wild Blue'!W36+'EXTRA 1'!W36+'EXTRA 2'!W36</f>
        <v>0</v>
      </c>
      <c r="X36" s="210">
        <f t="shared" ref="X36:X39" si="26">IFERROR(W36/W$27,0)</f>
        <v>0</v>
      </c>
      <c r="Z36" s="214">
        <f>'Aggie Wings &amp; Cafe'!Z36+'Chick-fil-A'!Z36+'Sub Connection'!Z36+'1891 Bistro'!Z36+'Einstein Bros. Bagel'!Z36+'Paavo''s Pizza'!Z36+Starbucks!Z36+'Martin''s Cafe'!Z36+'Qdoba Mexican Eats'!Z36+'Wild Blue'!Z36+'EXTRA 1'!Z36+'EXTRA 2'!Z36</f>
        <v>0</v>
      </c>
      <c r="AA36" s="210">
        <f t="shared" ref="AA36:AA39" si="27">IFERROR(Z36/Z$27,0)</f>
        <v>0</v>
      </c>
      <c r="AC36" s="214">
        <f>'Aggie Wings &amp; Cafe'!AC36+'Chick-fil-A'!AC36+'Sub Connection'!AC36+'1891 Bistro'!AC36+'Einstein Bros. Bagel'!AC36+'Paavo''s Pizza'!AC36+Starbucks!AC36+'Martin''s Cafe'!AC36+'Qdoba Mexican Eats'!AC36+'Wild Blue'!AC36+'EXTRA 1'!AC36+'EXTRA 2'!AC36</f>
        <v>0</v>
      </c>
      <c r="AD36" s="210">
        <f t="shared" ref="AD36:AD39" si="28">IFERROR(AC36/AC$27,0)</f>
        <v>0</v>
      </c>
      <c r="AF36" s="214">
        <f>'Aggie Wings &amp; Cafe'!AF36+'Chick-fil-A'!AF36+'Sub Connection'!AF36+'1891 Bistro'!AF36+'Einstein Bros. Bagel'!AF36+'Paavo''s Pizza'!AF36+Starbucks!AF36+'Martin''s Cafe'!AF36+'Qdoba Mexican Eats'!AF36+'Wild Blue'!AF36+'EXTRA 1'!AF36+'EXTRA 2'!AF36</f>
        <v>0</v>
      </c>
      <c r="AG36" s="210">
        <f t="shared" ref="AG36:AG39" si="29">IFERROR(AF36/AF$27,0)</f>
        <v>0</v>
      </c>
    </row>
    <row r="37" spans="2:33" ht="13.15" customHeight="1" x14ac:dyDescent="0.25">
      <c r="B37" s="11" t="s">
        <v>207</v>
      </c>
      <c r="E37" s="214">
        <f>'Aggie Wings &amp; Cafe'!E37+'Chick-fil-A'!E37+'Sub Connection'!E37+'1891 Bistro'!E37+'Einstein Bros. Bagel'!E37+'Paavo''s Pizza'!E37+Starbucks!E37+'Martin''s Cafe'!E37+'Qdoba Mexican Eats'!E37+'Wild Blue'!E37+'EXTRA 1'!E37+'EXTRA 2'!E37</f>
        <v>0</v>
      </c>
      <c r="F37" s="210">
        <f t="shared" ref="F37" si="30">IFERROR(E37/E$27,0)</f>
        <v>0</v>
      </c>
      <c r="H37" s="214">
        <f>'Aggie Wings &amp; Cafe'!H37+'Chick-fil-A'!H37+'Sub Connection'!H37+'1891 Bistro'!H37+'Einstein Bros. Bagel'!H37+'Paavo''s Pizza'!H37+Starbucks!H37+'Martin''s Cafe'!H37+'Qdoba Mexican Eats'!H37+'Wild Blue'!H37+'EXTRA 1'!H37+'EXTRA 2'!H37</f>
        <v>0</v>
      </c>
      <c r="I37" s="210">
        <f t="shared" si="21"/>
        <v>0</v>
      </c>
      <c r="K37" s="214">
        <f>'Aggie Wings &amp; Cafe'!K37+'Chick-fil-A'!K37+'Sub Connection'!K37+'1891 Bistro'!K37+'Einstein Bros. Bagel'!K37+'Paavo''s Pizza'!K37+Starbucks!K37+'Martin''s Cafe'!K37+'Qdoba Mexican Eats'!K37+'Wild Blue'!K37+'EXTRA 1'!K37+'EXTRA 2'!K37</f>
        <v>0</v>
      </c>
      <c r="L37" s="210">
        <f t="shared" si="22"/>
        <v>0</v>
      </c>
      <c r="N37" s="214">
        <f>'Aggie Wings &amp; Cafe'!N37+'Chick-fil-A'!N37+'Sub Connection'!N37+'1891 Bistro'!N37+'Einstein Bros. Bagel'!N37+'Paavo''s Pizza'!N37+Starbucks!N37+'Martin''s Cafe'!N37+'Qdoba Mexican Eats'!N37+'Wild Blue'!N37+'EXTRA 1'!N37+'EXTRA 2'!N37</f>
        <v>0</v>
      </c>
      <c r="O37" s="210">
        <f t="shared" si="23"/>
        <v>0</v>
      </c>
      <c r="Q37" s="214">
        <f>'Aggie Wings &amp; Cafe'!Q37+'Chick-fil-A'!Q37+'Sub Connection'!Q37+'1891 Bistro'!Q37+'Einstein Bros. Bagel'!Q37+'Paavo''s Pizza'!Q37+Starbucks!Q37+'Martin''s Cafe'!Q37+'Qdoba Mexican Eats'!Q37+'Wild Blue'!Q37+'EXTRA 1'!Q37+'EXTRA 2'!Q37</f>
        <v>0</v>
      </c>
      <c r="R37" s="210">
        <f t="shared" si="24"/>
        <v>0</v>
      </c>
      <c r="T37" s="214">
        <f>'Aggie Wings &amp; Cafe'!T37+'Chick-fil-A'!T37+'Sub Connection'!T37+'1891 Bistro'!T37+'Einstein Bros. Bagel'!T37+'Paavo''s Pizza'!T37+Starbucks!T37+'Martin''s Cafe'!T37+'Qdoba Mexican Eats'!T37+'Wild Blue'!T37+'EXTRA 1'!T37+'EXTRA 2'!T37</f>
        <v>0</v>
      </c>
      <c r="U37" s="210">
        <f t="shared" si="25"/>
        <v>0</v>
      </c>
      <c r="W37" s="214">
        <f>'Aggie Wings &amp; Cafe'!W37+'Chick-fil-A'!W37+'Sub Connection'!W37+'1891 Bistro'!W37+'Einstein Bros. Bagel'!W37+'Paavo''s Pizza'!W37+Starbucks!W37+'Martin''s Cafe'!W37+'Qdoba Mexican Eats'!W37+'Wild Blue'!W37+'EXTRA 1'!W37+'EXTRA 2'!W37</f>
        <v>0</v>
      </c>
      <c r="X37" s="210">
        <f t="shared" si="26"/>
        <v>0</v>
      </c>
      <c r="Z37" s="214">
        <f>'Aggie Wings &amp; Cafe'!Z37+'Chick-fil-A'!Z37+'Sub Connection'!Z37+'1891 Bistro'!Z37+'Einstein Bros. Bagel'!Z37+'Paavo''s Pizza'!Z37+Starbucks!Z37+'Martin''s Cafe'!Z37+'Qdoba Mexican Eats'!Z37+'Wild Blue'!Z37+'EXTRA 1'!Z37+'EXTRA 2'!Z37</f>
        <v>0</v>
      </c>
      <c r="AA37" s="210">
        <f t="shared" si="27"/>
        <v>0</v>
      </c>
      <c r="AC37" s="214">
        <f>'Aggie Wings &amp; Cafe'!AC37+'Chick-fil-A'!AC37+'Sub Connection'!AC37+'1891 Bistro'!AC37+'Einstein Bros. Bagel'!AC37+'Paavo''s Pizza'!AC37+Starbucks!AC37+'Martin''s Cafe'!AC37+'Qdoba Mexican Eats'!AC37+'Wild Blue'!AC37+'EXTRA 1'!AC37+'EXTRA 2'!AC37</f>
        <v>0</v>
      </c>
      <c r="AD37" s="210">
        <f t="shared" si="28"/>
        <v>0</v>
      </c>
      <c r="AF37" s="214">
        <f>'Aggie Wings &amp; Cafe'!AF37+'Chick-fil-A'!AF37+'Sub Connection'!AF37+'1891 Bistro'!AF37+'Einstein Bros. Bagel'!AF37+'Paavo''s Pizza'!AF37+Starbucks!AF37+'Martin''s Cafe'!AF37+'Qdoba Mexican Eats'!AF37+'Wild Blue'!AF37+'EXTRA 1'!AF37+'EXTRA 2'!AF37</f>
        <v>0</v>
      </c>
      <c r="AG37" s="210">
        <f t="shared" si="29"/>
        <v>0</v>
      </c>
    </row>
    <row r="38" spans="2:33" ht="13.15" customHeight="1" x14ac:dyDescent="0.25">
      <c r="B38" s="11" t="s">
        <v>208</v>
      </c>
      <c r="E38" s="215">
        <f>'Aggie Wings &amp; Cafe'!E38+'Chick-fil-A'!E38+'Sub Connection'!E38+'1891 Bistro'!E38+'Einstein Bros. Bagel'!E38+'Paavo''s Pizza'!E38+Starbucks!E38+'Martin''s Cafe'!E38+'Qdoba Mexican Eats'!E38+'Wild Blue'!E38+'EXTRA 1'!E38+'EXTRA 2'!E38</f>
        <v>0</v>
      </c>
      <c r="F38" s="211">
        <f t="shared" si="20"/>
        <v>0</v>
      </c>
      <c r="H38" s="215">
        <f>'Aggie Wings &amp; Cafe'!H38+'Chick-fil-A'!H38+'Sub Connection'!H38+'1891 Bistro'!H38+'Einstein Bros. Bagel'!H38+'Paavo''s Pizza'!H38+Starbucks!H38+'Martin''s Cafe'!H38+'Qdoba Mexican Eats'!H38+'Wild Blue'!H38+'EXTRA 1'!H38+'EXTRA 2'!H38</f>
        <v>0</v>
      </c>
      <c r="I38" s="211">
        <f t="shared" si="21"/>
        <v>0</v>
      </c>
      <c r="K38" s="215">
        <f>'Aggie Wings &amp; Cafe'!K38+'Chick-fil-A'!K38+'Sub Connection'!K38+'1891 Bistro'!K38+'Einstein Bros. Bagel'!K38+'Paavo''s Pizza'!K38+Starbucks!K38+'Martin''s Cafe'!K38+'Qdoba Mexican Eats'!K38+'Wild Blue'!K38+'EXTRA 1'!K38+'EXTRA 2'!K38</f>
        <v>0</v>
      </c>
      <c r="L38" s="211">
        <f t="shared" si="22"/>
        <v>0</v>
      </c>
      <c r="N38" s="215">
        <f>'Aggie Wings &amp; Cafe'!N38+'Chick-fil-A'!N38+'Sub Connection'!N38+'1891 Bistro'!N38+'Einstein Bros. Bagel'!N38+'Paavo''s Pizza'!N38+Starbucks!N38+'Martin''s Cafe'!N38+'Qdoba Mexican Eats'!N38+'Wild Blue'!N38+'EXTRA 1'!N38+'EXTRA 2'!N38</f>
        <v>0</v>
      </c>
      <c r="O38" s="211">
        <f t="shared" si="23"/>
        <v>0</v>
      </c>
      <c r="Q38" s="215">
        <f>'Aggie Wings &amp; Cafe'!Q38+'Chick-fil-A'!Q38+'Sub Connection'!Q38+'1891 Bistro'!Q38+'Einstein Bros. Bagel'!Q38+'Paavo''s Pizza'!Q38+Starbucks!Q38+'Martin''s Cafe'!Q38+'Qdoba Mexican Eats'!Q38+'Wild Blue'!Q38+'EXTRA 1'!Q38+'EXTRA 2'!Q38</f>
        <v>0</v>
      </c>
      <c r="R38" s="211">
        <f t="shared" si="24"/>
        <v>0</v>
      </c>
      <c r="T38" s="215">
        <f>'Aggie Wings &amp; Cafe'!T38+'Chick-fil-A'!T38+'Sub Connection'!T38+'1891 Bistro'!T38+'Einstein Bros. Bagel'!T38+'Paavo''s Pizza'!T38+Starbucks!T38+'Martin''s Cafe'!T38+'Qdoba Mexican Eats'!T38+'Wild Blue'!T38+'EXTRA 1'!T38+'EXTRA 2'!T38</f>
        <v>0</v>
      </c>
      <c r="U38" s="211">
        <f t="shared" si="25"/>
        <v>0</v>
      </c>
      <c r="W38" s="215">
        <f>'Aggie Wings &amp; Cafe'!W38+'Chick-fil-A'!W38+'Sub Connection'!W38+'1891 Bistro'!W38+'Einstein Bros. Bagel'!W38+'Paavo''s Pizza'!W38+Starbucks!W38+'Martin''s Cafe'!W38+'Qdoba Mexican Eats'!W38+'Wild Blue'!W38+'EXTRA 1'!W38+'EXTRA 2'!W38</f>
        <v>0</v>
      </c>
      <c r="X38" s="211">
        <f t="shared" si="26"/>
        <v>0</v>
      </c>
      <c r="Z38" s="215">
        <f>'Aggie Wings &amp; Cafe'!Z38+'Chick-fil-A'!Z38+'Sub Connection'!Z38+'1891 Bistro'!Z38+'Einstein Bros. Bagel'!Z38+'Paavo''s Pizza'!Z38+Starbucks!Z38+'Martin''s Cafe'!Z38+'Qdoba Mexican Eats'!Z38+'Wild Blue'!Z38+'EXTRA 1'!Z38+'EXTRA 2'!Z38</f>
        <v>0</v>
      </c>
      <c r="AA38" s="211">
        <f t="shared" si="27"/>
        <v>0</v>
      </c>
      <c r="AC38" s="215">
        <f>'Aggie Wings &amp; Cafe'!AC38+'Chick-fil-A'!AC38+'Sub Connection'!AC38+'1891 Bistro'!AC38+'Einstein Bros. Bagel'!AC38+'Paavo''s Pizza'!AC38+Starbucks!AC38+'Martin''s Cafe'!AC38+'Qdoba Mexican Eats'!AC38+'Wild Blue'!AC38+'EXTRA 1'!AC38+'EXTRA 2'!AC38</f>
        <v>0</v>
      </c>
      <c r="AD38" s="211">
        <f t="shared" si="28"/>
        <v>0</v>
      </c>
      <c r="AF38" s="215">
        <f>'Aggie Wings &amp; Cafe'!AF38+'Chick-fil-A'!AF38+'Sub Connection'!AF38+'1891 Bistro'!AF38+'Einstein Bros. Bagel'!AF38+'Paavo''s Pizza'!AF38+Starbucks!AF38+'Martin''s Cafe'!AF38+'Qdoba Mexican Eats'!AF38+'Wild Blue'!AF38+'EXTRA 1'!AF38+'EXTRA 2'!AF38</f>
        <v>0</v>
      </c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si="21"/>
        <v>0</v>
      </c>
      <c r="K39" s="212">
        <f>SUM(K36:K38)</f>
        <v>0</v>
      </c>
      <c r="L39" s="213">
        <f t="shared" si="22"/>
        <v>0</v>
      </c>
      <c r="N39" s="212">
        <f>SUM(N36:N38)</f>
        <v>0</v>
      </c>
      <c r="O39" s="213">
        <f t="shared" si="23"/>
        <v>0</v>
      </c>
      <c r="Q39" s="212">
        <f>SUM(Q36:Q38)</f>
        <v>0</v>
      </c>
      <c r="R39" s="213">
        <f t="shared" si="24"/>
        <v>0</v>
      </c>
      <c r="T39" s="212">
        <f>SUM(T36:T38)</f>
        <v>0</v>
      </c>
      <c r="U39" s="213">
        <f t="shared" si="25"/>
        <v>0</v>
      </c>
      <c r="W39" s="212">
        <f>SUM(W36:W38)</f>
        <v>0</v>
      </c>
      <c r="X39" s="213">
        <f t="shared" si="26"/>
        <v>0</v>
      </c>
      <c r="Z39" s="212">
        <f>SUM(Z36:Z38)</f>
        <v>0</v>
      </c>
      <c r="AA39" s="213">
        <f t="shared" si="27"/>
        <v>0</v>
      </c>
      <c r="AC39" s="212">
        <f>SUM(AC36:AC38)</f>
        <v>0</v>
      </c>
      <c r="AD39" s="213">
        <f t="shared" si="28"/>
        <v>0</v>
      </c>
      <c r="AF39" s="212">
        <f>SUM(AF36:AF38)</f>
        <v>0</v>
      </c>
      <c r="AG39" s="213">
        <f t="shared" si="29"/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14">
        <f>'Aggie Wings &amp; Cafe'!E42+'Chick-fil-A'!E42+'Sub Connection'!E42+'1891 Bistro'!E42+'Einstein Bros. Bagel'!E42+'Paavo''s Pizza'!E42+Starbucks!E42+'Martin''s Cafe'!E42+'Qdoba Mexican Eats'!E42+'Wild Blue'!E42+'EXTRA 1'!E42+'EXTRA 2'!E42</f>
        <v>0</v>
      </c>
      <c r="F42" s="210">
        <f t="shared" ref="F42:F54" si="31">IFERROR(E42/E$27,0)</f>
        <v>0</v>
      </c>
      <c r="H42" s="214">
        <f>'Aggie Wings &amp; Cafe'!H42+'Chick-fil-A'!H42+'Sub Connection'!H42+'1891 Bistro'!H42+'Einstein Bros. Bagel'!H42+'Paavo''s Pizza'!H42+Starbucks!H42+'Martin''s Cafe'!H42+'Qdoba Mexican Eats'!H42+'Wild Blue'!H42+'EXTRA 1'!H42+'EXTRA 2'!H42</f>
        <v>0</v>
      </c>
      <c r="I42" s="210">
        <f t="shared" ref="I42:I54" si="32">IFERROR(H42/H$27,0)</f>
        <v>0</v>
      </c>
      <c r="K42" s="214">
        <f>'Aggie Wings &amp; Cafe'!K42+'Chick-fil-A'!K42+'Sub Connection'!K42+'1891 Bistro'!K42+'Einstein Bros. Bagel'!K42+'Paavo''s Pizza'!K42+Starbucks!K42+'Martin''s Cafe'!K42+'Qdoba Mexican Eats'!K42+'Wild Blue'!K42+'EXTRA 1'!K42+'EXTRA 2'!K42</f>
        <v>0</v>
      </c>
      <c r="L42" s="210">
        <f t="shared" ref="L42:L54" si="33">IFERROR(K42/K$27,0)</f>
        <v>0</v>
      </c>
      <c r="N42" s="214">
        <f>'Aggie Wings &amp; Cafe'!N42+'Chick-fil-A'!N42+'Sub Connection'!N42+'1891 Bistro'!N42+'Einstein Bros. Bagel'!N42+'Paavo''s Pizza'!N42+Starbucks!N42+'Martin''s Cafe'!N42+'Qdoba Mexican Eats'!N42+'Wild Blue'!N42+'EXTRA 1'!N42+'EXTRA 2'!N42</f>
        <v>0</v>
      </c>
      <c r="O42" s="210">
        <f t="shared" ref="O42:O54" si="34">IFERROR(N42/N$27,0)</f>
        <v>0</v>
      </c>
      <c r="Q42" s="214">
        <f>'Aggie Wings &amp; Cafe'!Q42+'Chick-fil-A'!Q42+'Sub Connection'!Q42+'1891 Bistro'!Q42+'Einstein Bros. Bagel'!Q42+'Paavo''s Pizza'!Q42+Starbucks!Q42+'Martin''s Cafe'!Q42+'Qdoba Mexican Eats'!Q42+'Wild Blue'!Q42+'EXTRA 1'!Q42+'EXTRA 2'!Q42</f>
        <v>0</v>
      </c>
      <c r="R42" s="210">
        <f t="shared" ref="R42:R54" si="35">IFERROR(Q42/Q$27,0)</f>
        <v>0</v>
      </c>
      <c r="T42" s="214">
        <f>'Aggie Wings &amp; Cafe'!T42+'Chick-fil-A'!T42+'Sub Connection'!T42+'1891 Bistro'!T42+'Einstein Bros. Bagel'!T42+'Paavo''s Pizza'!T42+Starbucks!T42+'Martin''s Cafe'!T42+'Qdoba Mexican Eats'!T42+'Wild Blue'!T42+'EXTRA 1'!T42+'EXTRA 2'!T42</f>
        <v>0</v>
      </c>
      <c r="U42" s="210">
        <f t="shared" ref="U42:U54" si="36">IFERROR(T42/T$27,0)</f>
        <v>0</v>
      </c>
      <c r="W42" s="214">
        <f>'Aggie Wings &amp; Cafe'!W42+'Chick-fil-A'!W42+'Sub Connection'!W42+'1891 Bistro'!W42+'Einstein Bros. Bagel'!W42+'Paavo''s Pizza'!W42+Starbucks!W42+'Martin''s Cafe'!W42+'Qdoba Mexican Eats'!W42+'Wild Blue'!W42+'EXTRA 1'!W42+'EXTRA 2'!W42</f>
        <v>0</v>
      </c>
      <c r="X42" s="210">
        <f t="shared" ref="X42:X54" si="37">IFERROR(W42/W$27,0)</f>
        <v>0</v>
      </c>
      <c r="Z42" s="214">
        <f>'Aggie Wings &amp; Cafe'!Z42+'Chick-fil-A'!Z42+'Sub Connection'!Z42+'1891 Bistro'!Z42+'Einstein Bros. Bagel'!Z42+'Paavo''s Pizza'!Z42+Starbucks!Z42+'Martin''s Cafe'!Z42+'Qdoba Mexican Eats'!Z42+'Wild Blue'!Z42+'EXTRA 1'!Z42+'EXTRA 2'!Z42</f>
        <v>0</v>
      </c>
      <c r="AA42" s="210">
        <f t="shared" ref="AA42:AA54" si="38">IFERROR(Z42/Z$27,0)</f>
        <v>0</v>
      </c>
      <c r="AC42" s="214">
        <f>'Aggie Wings &amp; Cafe'!AC42+'Chick-fil-A'!AC42+'Sub Connection'!AC42+'1891 Bistro'!AC42+'Einstein Bros. Bagel'!AC42+'Paavo''s Pizza'!AC42+Starbucks!AC42+'Martin''s Cafe'!AC42+'Qdoba Mexican Eats'!AC42+'Wild Blue'!AC42+'EXTRA 1'!AC42+'EXTRA 2'!AC42</f>
        <v>0</v>
      </c>
      <c r="AD42" s="210">
        <f t="shared" ref="AD42:AD54" si="39">IFERROR(AC42/AC$27,0)</f>
        <v>0</v>
      </c>
      <c r="AF42" s="214">
        <f>'Aggie Wings &amp; Cafe'!AF42+'Chick-fil-A'!AF42+'Sub Connection'!AF42+'1891 Bistro'!AF42+'Einstein Bros. Bagel'!AF42+'Paavo''s Pizza'!AF42+Starbucks!AF42+'Martin''s Cafe'!AF42+'Qdoba Mexican Eats'!AF42+'Wild Blue'!AF42+'EXTRA 1'!AF42+'EXTRA 2'!AF42</f>
        <v>0</v>
      </c>
      <c r="AG42" s="210">
        <f t="shared" ref="AG42:AG54" si="40">IFERROR(AF42/AF$27,0)</f>
        <v>0</v>
      </c>
    </row>
    <row r="43" spans="2:33" ht="13.15" customHeight="1" x14ac:dyDescent="0.25">
      <c r="B43" s="11" t="s">
        <v>212</v>
      </c>
      <c r="E43" s="214">
        <f>'Aggie Wings &amp; Cafe'!E43+'Chick-fil-A'!E43+'Sub Connection'!E43+'1891 Bistro'!E43+'Einstein Bros. Bagel'!E43+'Paavo''s Pizza'!E43+Starbucks!E43+'Martin''s Cafe'!E43+'Qdoba Mexican Eats'!E43+'Wild Blue'!E43+'EXTRA 1'!E43+'EXTRA 2'!E43</f>
        <v>0</v>
      </c>
      <c r="F43" s="210">
        <f t="shared" si="31"/>
        <v>0</v>
      </c>
      <c r="H43" s="214">
        <f>'Aggie Wings &amp; Cafe'!H43+'Chick-fil-A'!H43+'Sub Connection'!H43+'1891 Bistro'!H43+'Einstein Bros. Bagel'!H43+'Paavo''s Pizza'!H43+Starbucks!H43+'Martin''s Cafe'!H43+'Qdoba Mexican Eats'!H43+'Wild Blue'!H43+'EXTRA 1'!H43+'EXTRA 2'!H43</f>
        <v>0</v>
      </c>
      <c r="I43" s="210">
        <f t="shared" si="32"/>
        <v>0</v>
      </c>
      <c r="K43" s="214">
        <f>'Aggie Wings &amp; Cafe'!K43+'Chick-fil-A'!K43+'Sub Connection'!K43+'1891 Bistro'!K43+'Einstein Bros. Bagel'!K43+'Paavo''s Pizza'!K43+Starbucks!K43+'Martin''s Cafe'!K43+'Qdoba Mexican Eats'!K43+'Wild Blue'!K43+'EXTRA 1'!K43+'EXTRA 2'!K43</f>
        <v>0</v>
      </c>
      <c r="L43" s="210">
        <f t="shared" si="33"/>
        <v>0</v>
      </c>
      <c r="N43" s="214">
        <f>'Aggie Wings &amp; Cafe'!N43+'Chick-fil-A'!N43+'Sub Connection'!N43+'1891 Bistro'!N43+'Einstein Bros. Bagel'!N43+'Paavo''s Pizza'!N43+Starbucks!N43+'Martin''s Cafe'!N43+'Qdoba Mexican Eats'!N43+'Wild Blue'!N43+'EXTRA 1'!N43+'EXTRA 2'!N43</f>
        <v>0</v>
      </c>
      <c r="O43" s="210">
        <f t="shared" si="34"/>
        <v>0</v>
      </c>
      <c r="Q43" s="214">
        <f>'Aggie Wings &amp; Cafe'!Q43+'Chick-fil-A'!Q43+'Sub Connection'!Q43+'1891 Bistro'!Q43+'Einstein Bros. Bagel'!Q43+'Paavo''s Pizza'!Q43+Starbucks!Q43+'Martin''s Cafe'!Q43+'Qdoba Mexican Eats'!Q43+'Wild Blue'!Q43+'EXTRA 1'!Q43+'EXTRA 2'!Q43</f>
        <v>0</v>
      </c>
      <c r="R43" s="210">
        <f t="shared" si="35"/>
        <v>0</v>
      </c>
      <c r="T43" s="214">
        <f>'Aggie Wings &amp; Cafe'!T43+'Chick-fil-A'!T43+'Sub Connection'!T43+'1891 Bistro'!T43+'Einstein Bros. Bagel'!T43+'Paavo''s Pizza'!T43+Starbucks!T43+'Martin''s Cafe'!T43+'Qdoba Mexican Eats'!T43+'Wild Blue'!T43+'EXTRA 1'!T43+'EXTRA 2'!T43</f>
        <v>0</v>
      </c>
      <c r="U43" s="210">
        <f t="shared" si="36"/>
        <v>0</v>
      </c>
      <c r="W43" s="214">
        <f>'Aggie Wings &amp; Cafe'!W43+'Chick-fil-A'!W43+'Sub Connection'!W43+'1891 Bistro'!W43+'Einstein Bros. Bagel'!W43+'Paavo''s Pizza'!W43+Starbucks!W43+'Martin''s Cafe'!W43+'Qdoba Mexican Eats'!W43+'Wild Blue'!W43+'EXTRA 1'!W43+'EXTRA 2'!W43</f>
        <v>0</v>
      </c>
      <c r="X43" s="210">
        <f t="shared" si="37"/>
        <v>0</v>
      </c>
      <c r="Z43" s="214">
        <f>'Aggie Wings &amp; Cafe'!Z43+'Chick-fil-A'!Z43+'Sub Connection'!Z43+'1891 Bistro'!Z43+'Einstein Bros. Bagel'!Z43+'Paavo''s Pizza'!Z43+Starbucks!Z43+'Martin''s Cafe'!Z43+'Qdoba Mexican Eats'!Z43+'Wild Blue'!Z43+'EXTRA 1'!Z43+'EXTRA 2'!Z43</f>
        <v>0</v>
      </c>
      <c r="AA43" s="210">
        <f t="shared" si="38"/>
        <v>0</v>
      </c>
      <c r="AC43" s="214">
        <f>'Aggie Wings &amp; Cafe'!AC43+'Chick-fil-A'!AC43+'Sub Connection'!AC43+'1891 Bistro'!AC43+'Einstein Bros. Bagel'!AC43+'Paavo''s Pizza'!AC43+Starbucks!AC43+'Martin''s Cafe'!AC43+'Qdoba Mexican Eats'!AC43+'Wild Blue'!AC43+'EXTRA 1'!AC43+'EXTRA 2'!AC43</f>
        <v>0</v>
      </c>
      <c r="AD43" s="210">
        <f t="shared" si="39"/>
        <v>0</v>
      </c>
      <c r="AF43" s="214">
        <f>'Aggie Wings &amp; Cafe'!AF43+'Chick-fil-A'!AF43+'Sub Connection'!AF43+'1891 Bistro'!AF43+'Einstein Bros. Bagel'!AF43+'Paavo''s Pizza'!AF43+Starbucks!AF43+'Martin''s Cafe'!AF43+'Qdoba Mexican Eats'!AF43+'Wild Blue'!AF43+'EXTRA 1'!AF43+'EXTRA 2'!AF43</f>
        <v>0</v>
      </c>
      <c r="AG43" s="210">
        <f t="shared" si="40"/>
        <v>0</v>
      </c>
    </row>
    <row r="44" spans="2:33" ht="13.15" customHeight="1" x14ac:dyDescent="0.25">
      <c r="B44" s="11" t="s">
        <v>213</v>
      </c>
      <c r="E44" s="214">
        <f>'Aggie Wings &amp; Cafe'!E44+'Chick-fil-A'!E44+'Sub Connection'!E44+'1891 Bistro'!E44+'Einstein Bros. Bagel'!E44+'Paavo''s Pizza'!E44+Starbucks!E44+'Martin''s Cafe'!E44+'Qdoba Mexican Eats'!E44+'Wild Blue'!E44+'EXTRA 1'!E44+'EXTRA 2'!E44</f>
        <v>0</v>
      </c>
      <c r="F44" s="210">
        <f t="shared" si="31"/>
        <v>0</v>
      </c>
      <c r="H44" s="214">
        <f>'Aggie Wings &amp; Cafe'!H44+'Chick-fil-A'!H44+'Sub Connection'!H44+'1891 Bistro'!H44+'Einstein Bros. Bagel'!H44+'Paavo''s Pizza'!H44+Starbucks!H44+'Martin''s Cafe'!H44+'Qdoba Mexican Eats'!H44+'Wild Blue'!H44+'EXTRA 1'!H44+'EXTRA 2'!H44</f>
        <v>0</v>
      </c>
      <c r="I44" s="210">
        <f t="shared" si="32"/>
        <v>0</v>
      </c>
      <c r="K44" s="214">
        <f>'Aggie Wings &amp; Cafe'!K44+'Chick-fil-A'!K44+'Sub Connection'!K44+'1891 Bistro'!K44+'Einstein Bros. Bagel'!K44+'Paavo''s Pizza'!K44+Starbucks!K44+'Martin''s Cafe'!K44+'Qdoba Mexican Eats'!K44+'Wild Blue'!K44+'EXTRA 1'!K44+'EXTRA 2'!K44</f>
        <v>0</v>
      </c>
      <c r="L44" s="210">
        <f t="shared" si="33"/>
        <v>0</v>
      </c>
      <c r="N44" s="214">
        <f>'Aggie Wings &amp; Cafe'!N44+'Chick-fil-A'!N44+'Sub Connection'!N44+'1891 Bistro'!N44+'Einstein Bros. Bagel'!N44+'Paavo''s Pizza'!N44+Starbucks!N44+'Martin''s Cafe'!N44+'Qdoba Mexican Eats'!N44+'Wild Blue'!N44+'EXTRA 1'!N44+'EXTRA 2'!N44</f>
        <v>0</v>
      </c>
      <c r="O44" s="210">
        <f t="shared" si="34"/>
        <v>0</v>
      </c>
      <c r="Q44" s="214">
        <f>'Aggie Wings &amp; Cafe'!Q44+'Chick-fil-A'!Q44+'Sub Connection'!Q44+'1891 Bistro'!Q44+'Einstein Bros. Bagel'!Q44+'Paavo''s Pizza'!Q44+Starbucks!Q44+'Martin''s Cafe'!Q44+'Qdoba Mexican Eats'!Q44+'Wild Blue'!Q44+'EXTRA 1'!Q44+'EXTRA 2'!Q44</f>
        <v>0</v>
      </c>
      <c r="R44" s="210">
        <f t="shared" si="35"/>
        <v>0</v>
      </c>
      <c r="T44" s="214">
        <f>'Aggie Wings &amp; Cafe'!T44+'Chick-fil-A'!T44+'Sub Connection'!T44+'1891 Bistro'!T44+'Einstein Bros. Bagel'!T44+'Paavo''s Pizza'!T44+Starbucks!T44+'Martin''s Cafe'!T44+'Qdoba Mexican Eats'!T44+'Wild Blue'!T44+'EXTRA 1'!T44+'EXTRA 2'!T44</f>
        <v>0</v>
      </c>
      <c r="U44" s="210">
        <f t="shared" si="36"/>
        <v>0</v>
      </c>
      <c r="W44" s="214">
        <f>'Aggie Wings &amp; Cafe'!W44+'Chick-fil-A'!W44+'Sub Connection'!W44+'1891 Bistro'!W44+'Einstein Bros. Bagel'!W44+'Paavo''s Pizza'!W44+Starbucks!W44+'Martin''s Cafe'!W44+'Qdoba Mexican Eats'!W44+'Wild Blue'!W44+'EXTRA 1'!W44+'EXTRA 2'!W44</f>
        <v>0</v>
      </c>
      <c r="X44" s="210">
        <f t="shared" si="37"/>
        <v>0</v>
      </c>
      <c r="Z44" s="214">
        <f>'Aggie Wings &amp; Cafe'!Z44+'Chick-fil-A'!Z44+'Sub Connection'!Z44+'1891 Bistro'!Z44+'Einstein Bros. Bagel'!Z44+'Paavo''s Pizza'!Z44+Starbucks!Z44+'Martin''s Cafe'!Z44+'Qdoba Mexican Eats'!Z44+'Wild Blue'!Z44+'EXTRA 1'!Z44+'EXTRA 2'!Z44</f>
        <v>0</v>
      </c>
      <c r="AA44" s="210">
        <f t="shared" si="38"/>
        <v>0</v>
      </c>
      <c r="AC44" s="214">
        <f>'Aggie Wings &amp; Cafe'!AC44+'Chick-fil-A'!AC44+'Sub Connection'!AC44+'1891 Bistro'!AC44+'Einstein Bros. Bagel'!AC44+'Paavo''s Pizza'!AC44+Starbucks!AC44+'Martin''s Cafe'!AC44+'Qdoba Mexican Eats'!AC44+'Wild Blue'!AC44+'EXTRA 1'!AC44+'EXTRA 2'!AC44</f>
        <v>0</v>
      </c>
      <c r="AD44" s="210">
        <f t="shared" si="39"/>
        <v>0</v>
      </c>
      <c r="AF44" s="214">
        <f>'Aggie Wings &amp; Cafe'!AF44+'Chick-fil-A'!AF44+'Sub Connection'!AF44+'1891 Bistro'!AF44+'Einstein Bros. Bagel'!AF44+'Paavo''s Pizza'!AF44+Starbucks!AF44+'Martin''s Cafe'!AF44+'Qdoba Mexican Eats'!AF44+'Wild Blue'!AF44+'EXTRA 1'!AF44+'EXTRA 2'!AF44</f>
        <v>0</v>
      </c>
      <c r="AG44" s="210">
        <f t="shared" si="40"/>
        <v>0</v>
      </c>
    </row>
    <row r="45" spans="2:33" ht="13.15" customHeight="1" x14ac:dyDescent="0.25">
      <c r="B45" s="11" t="s">
        <v>214</v>
      </c>
      <c r="E45" s="214">
        <f>'Aggie Wings &amp; Cafe'!E45+'Chick-fil-A'!E45+'Sub Connection'!E45+'1891 Bistro'!E45+'Einstein Bros. Bagel'!E45+'Paavo''s Pizza'!E45+Starbucks!E45+'Martin''s Cafe'!E45+'Qdoba Mexican Eats'!E45+'Wild Blue'!E45+'EXTRA 1'!E45+'EXTRA 2'!E45</f>
        <v>0</v>
      </c>
      <c r="F45" s="210">
        <f t="shared" si="31"/>
        <v>0</v>
      </c>
      <c r="H45" s="214">
        <f>'Aggie Wings &amp; Cafe'!H45+'Chick-fil-A'!H45+'Sub Connection'!H45+'1891 Bistro'!H45+'Einstein Bros. Bagel'!H45+'Paavo''s Pizza'!H45+Starbucks!H45+'Martin''s Cafe'!H45+'Qdoba Mexican Eats'!H45+'Wild Blue'!H45+'EXTRA 1'!H45+'EXTRA 2'!H45</f>
        <v>0</v>
      </c>
      <c r="I45" s="210">
        <f t="shared" si="32"/>
        <v>0</v>
      </c>
      <c r="K45" s="214">
        <f>'Aggie Wings &amp; Cafe'!K45+'Chick-fil-A'!K45+'Sub Connection'!K45+'1891 Bistro'!K45+'Einstein Bros. Bagel'!K45+'Paavo''s Pizza'!K45+Starbucks!K45+'Martin''s Cafe'!K45+'Qdoba Mexican Eats'!K45+'Wild Blue'!K45+'EXTRA 1'!K45+'EXTRA 2'!K45</f>
        <v>0</v>
      </c>
      <c r="L45" s="210">
        <f t="shared" si="33"/>
        <v>0</v>
      </c>
      <c r="N45" s="214">
        <f>'Aggie Wings &amp; Cafe'!N45+'Chick-fil-A'!N45+'Sub Connection'!N45+'1891 Bistro'!N45+'Einstein Bros. Bagel'!N45+'Paavo''s Pizza'!N45+Starbucks!N45+'Martin''s Cafe'!N45+'Qdoba Mexican Eats'!N45+'Wild Blue'!N45+'EXTRA 1'!N45+'EXTRA 2'!N45</f>
        <v>0</v>
      </c>
      <c r="O45" s="210">
        <f t="shared" si="34"/>
        <v>0</v>
      </c>
      <c r="Q45" s="214">
        <f>'Aggie Wings &amp; Cafe'!Q45+'Chick-fil-A'!Q45+'Sub Connection'!Q45+'1891 Bistro'!Q45+'Einstein Bros. Bagel'!Q45+'Paavo''s Pizza'!Q45+Starbucks!Q45+'Martin''s Cafe'!Q45+'Qdoba Mexican Eats'!Q45+'Wild Blue'!Q45+'EXTRA 1'!Q45+'EXTRA 2'!Q45</f>
        <v>0</v>
      </c>
      <c r="R45" s="210">
        <f t="shared" si="35"/>
        <v>0</v>
      </c>
      <c r="T45" s="214">
        <f>'Aggie Wings &amp; Cafe'!T45+'Chick-fil-A'!T45+'Sub Connection'!T45+'1891 Bistro'!T45+'Einstein Bros. Bagel'!T45+'Paavo''s Pizza'!T45+Starbucks!T45+'Martin''s Cafe'!T45+'Qdoba Mexican Eats'!T45+'Wild Blue'!T45+'EXTRA 1'!T45+'EXTRA 2'!T45</f>
        <v>0</v>
      </c>
      <c r="U45" s="210">
        <f t="shared" si="36"/>
        <v>0</v>
      </c>
      <c r="W45" s="214">
        <f>'Aggie Wings &amp; Cafe'!W45+'Chick-fil-A'!W45+'Sub Connection'!W45+'1891 Bistro'!W45+'Einstein Bros. Bagel'!W45+'Paavo''s Pizza'!W45+Starbucks!W45+'Martin''s Cafe'!W45+'Qdoba Mexican Eats'!W45+'Wild Blue'!W45+'EXTRA 1'!W45+'EXTRA 2'!W45</f>
        <v>0</v>
      </c>
      <c r="X45" s="210">
        <f t="shared" si="37"/>
        <v>0</v>
      </c>
      <c r="Z45" s="214">
        <f>'Aggie Wings &amp; Cafe'!Z45+'Chick-fil-A'!Z45+'Sub Connection'!Z45+'1891 Bistro'!Z45+'Einstein Bros. Bagel'!Z45+'Paavo''s Pizza'!Z45+Starbucks!Z45+'Martin''s Cafe'!Z45+'Qdoba Mexican Eats'!Z45+'Wild Blue'!Z45+'EXTRA 1'!Z45+'EXTRA 2'!Z45</f>
        <v>0</v>
      </c>
      <c r="AA45" s="210">
        <f t="shared" si="38"/>
        <v>0</v>
      </c>
      <c r="AC45" s="214">
        <f>'Aggie Wings &amp; Cafe'!AC45+'Chick-fil-A'!AC45+'Sub Connection'!AC45+'1891 Bistro'!AC45+'Einstein Bros. Bagel'!AC45+'Paavo''s Pizza'!AC45+Starbucks!AC45+'Martin''s Cafe'!AC45+'Qdoba Mexican Eats'!AC45+'Wild Blue'!AC45+'EXTRA 1'!AC45+'EXTRA 2'!AC45</f>
        <v>0</v>
      </c>
      <c r="AD45" s="210">
        <f t="shared" si="39"/>
        <v>0</v>
      </c>
      <c r="AF45" s="214">
        <f>'Aggie Wings &amp; Cafe'!AF45+'Chick-fil-A'!AF45+'Sub Connection'!AF45+'1891 Bistro'!AF45+'Einstein Bros. Bagel'!AF45+'Paavo''s Pizza'!AF45+Starbucks!AF45+'Martin''s Cafe'!AF45+'Qdoba Mexican Eats'!AF45+'Wild Blue'!AF45+'EXTRA 1'!AF45+'EXTRA 2'!AF45</f>
        <v>0</v>
      </c>
      <c r="AG45" s="210">
        <f t="shared" si="40"/>
        <v>0</v>
      </c>
    </row>
    <row r="46" spans="2:33" ht="13.15" customHeight="1" x14ac:dyDescent="0.25">
      <c r="B46" s="11" t="s">
        <v>215</v>
      </c>
      <c r="E46" s="214">
        <f>'Aggie Wings &amp; Cafe'!E46+'Chick-fil-A'!E46+'Sub Connection'!E46+'1891 Bistro'!E46+'Einstein Bros. Bagel'!E46+'Paavo''s Pizza'!E46+Starbucks!E46+'Martin''s Cafe'!E46+'Qdoba Mexican Eats'!E46+'Wild Blue'!E46+'EXTRA 1'!E46+'EXTRA 2'!E46</f>
        <v>0</v>
      </c>
      <c r="F46" s="210">
        <f t="shared" si="31"/>
        <v>0</v>
      </c>
      <c r="H46" s="214">
        <f>'Aggie Wings &amp; Cafe'!H46+'Chick-fil-A'!H46+'Sub Connection'!H46+'1891 Bistro'!H46+'Einstein Bros. Bagel'!H46+'Paavo''s Pizza'!H46+Starbucks!H46+'Martin''s Cafe'!H46+'Qdoba Mexican Eats'!H46+'Wild Blue'!H46+'EXTRA 1'!H46+'EXTRA 2'!H46</f>
        <v>0</v>
      </c>
      <c r="I46" s="210">
        <f t="shared" si="32"/>
        <v>0</v>
      </c>
      <c r="K46" s="214">
        <f>'Aggie Wings &amp; Cafe'!K46+'Chick-fil-A'!K46+'Sub Connection'!K46+'1891 Bistro'!K46+'Einstein Bros. Bagel'!K46+'Paavo''s Pizza'!K46+Starbucks!K46+'Martin''s Cafe'!K46+'Qdoba Mexican Eats'!K46+'Wild Blue'!K46+'EXTRA 1'!K46+'EXTRA 2'!K46</f>
        <v>0</v>
      </c>
      <c r="L46" s="210">
        <f t="shared" si="33"/>
        <v>0</v>
      </c>
      <c r="N46" s="214">
        <f>'Aggie Wings &amp; Cafe'!N46+'Chick-fil-A'!N46+'Sub Connection'!N46+'1891 Bistro'!N46+'Einstein Bros. Bagel'!N46+'Paavo''s Pizza'!N46+Starbucks!N46+'Martin''s Cafe'!N46+'Qdoba Mexican Eats'!N46+'Wild Blue'!N46+'EXTRA 1'!N46+'EXTRA 2'!N46</f>
        <v>0</v>
      </c>
      <c r="O46" s="210">
        <f t="shared" si="34"/>
        <v>0</v>
      </c>
      <c r="Q46" s="214">
        <f>'Aggie Wings &amp; Cafe'!Q46+'Chick-fil-A'!Q46+'Sub Connection'!Q46+'1891 Bistro'!Q46+'Einstein Bros. Bagel'!Q46+'Paavo''s Pizza'!Q46+Starbucks!Q46+'Martin''s Cafe'!Q46+'Qdoba Mexican Eats'!Q46+'Wild Blue'!Q46+'EXTRA 1'!Q46+'EXTRA 2'!Q46</f>
        <v>0</v>
      </c>
      <c r="R46" s="210">
        <f t="shared" si="35"/>
        <v>0</v>
      </c>
      <c r="T46" s="214">
        <f>'Aggie Wings &amp; Cafe'!T46+'Chick-fil-A'!T46+'Sub Connection'!T46+'1891 Bistro'!T46+'Einstein Bros. Bagel'!T46+'Paavo''s Pizza'!T46+Starbucks!T46+'Martin''s Cafe'!T46+'Qdoba Mexican Eats'!T46+'Wild Blue'!T46+'EXTRA 1'!T46+'EXTRA 2'!T46</f>
        <v>0</v>
      </c>
      <c r="U46" s="210">
        <f t="shared" si="36"/>
        <v>0</v>
      </c>
      <c r="W46" s="214">
        <f>'Aggie Wings &amp; Cafe'!W46+'Chick-fil-A'!W46+'Sub Connection'!W46+'1891 Bistro'!W46+'Einstein Bros. Bagel'!W46+'Paavo''s Pizza'!W46+Starbucks!W46+'Martin''s Cafe'!W46+'Qdoba Mexican Eats'!W46+'Wild Blue'!W46+'EXTRA 1'!W46+'EXTRA 2'!W46</f>
        <v>0</v>
      </c>
      <c r="X46" s="210">
        <f t="shared" si="37"/>
        <v>0</v>
      </c>
      <c r="Z46" s="214">
        <f>'Aggie Wings &amp; Cafe'!Z46+'Chick-fil-A'!Z46+'Sub Connection'!Z46+'1891 Bistro'!Z46+'Einstein Bros. Bagel'!Z46+'Paavo''s Pizza'!Z46+Starbucks!Z46+'Martin''s Cafe'!Z46+'Qdoba Mexican Eats'!Z46+'Wild Blue'!Z46+'EXTRA 1'!Z46+'EXTRA 2'!Z46</f>
        <v>0</v>
      </c>
      <c r="AA46" s="210">
        <f t="shared" si="38"/>
        <v>0</v>
      </c>
      <c r="AC46" s="214">
        <f>'Aggie Wings &amp; Cafe'!AC46+'Chick-fil-A'!AC46+'Sub Connection'!AC46+'1891 Bistro'!AC46+'Einstein Bros. Bagel'!AC46+'Paavo''s Pizza'!AC46+Starbucks!AC46+'Martin''s Cafe'!AC46+'Qdoba Mexican Eats'!AC46+'Wild Blue'!AC46+'EXTRA 1'!AC46+'EXTRA 2'!AC46</f>
        <v>0</v>
      </c>
      <c r="AD46" s="210">
        <f t="shared" si="39"/>
        <v>0</v>
      </c>
      <c r="AF46" s="214">
        <f>'Aggie Wings &amp; Cafe'!AF46+'Chick-fil-A'!AF46+'Sub Connection'!AF46+'1891 Bistro'!AF46+'Einstein Bros. Bagel'!AF46+'Paavo''s Pizza'!AF46+Starbucks!AF46+'Martin''s Cafe'!AF46+'Qdoba Mexican Eats'!AF46+'Wild Blue'!AF46+'EXTRA 1'!AF46+'EXTRA 2'!AF46</f>
        <v>0</v>
      </c>
      <c r="AG46" s="210">
        <f t="shared" si="40"/>
        <v>0</v>
      </c>
    </row>
    <row r="47" spans="2:33" ht="13.15" customHeight="1" x14ac:dyDescent="0.25">
      <c r="B47" s="11" t="s">
        <v>216</v>
      </c>
      <c r="E47" s="214">
        <f>'Aggie Wings &amp; Cafe'!E47+'Chick-fil-A'!E47+'Sub Connection'!E47+'1891 Bistro'!E47+'Einstein Bros. Bagel'!E47+'Paavo''s Pizza'!E47+Starbucks!E47+'Martin''s Cafe'!E47+'Qdoba Mexican Eats'!E47+'Wild Blue'!E47+'EXTRA 1'!E47+'EXTRA 2'!E47</f>
        <v>0</v>
      </c>
      <c r="F47" s="210">
        <f t="shared" si="31"/>
        <v>0</v>
      </c>
      <c r="H47" s="214">
        <f>'Aggie Wings &amp; Cafe'!H47+'Chick-fil-A'!H47+'Sub Connection'!H47+'1891 Bistro'!H47+'Einstein Bros. Bagel'!H47+'Paavo''s Pizza'!H47+Starbucks!H47+'Martin''s Cafe'!H47+'Qdoba Mexican Eats'!H47+'Wild Blue'!H47+'EXTRA 1'!H47+'EXTRA 2'!H47</f>
        <v>0</v>
      </c>
      <c r="I47" s="210">
        <f t="shared" si="32"/>
        <v>0</v>
      </c>
      <c r="K47" s="214">
        <f>'Aggie Wings &amp; Cafe'!K47+'Chick-fil-A'!K47+'Sub Connection'!K47+'1891 Bistro'!K47+'Einstein Bros. Bagel'!K47+'Paavo''s Pizza'!K47+Starbucks!K47+'Martin''s Cafe'!K47+'Qdoba Mexican Eats'!K47+'Wild Blue'!K47+'EXTRA 1'!K47+'EXTRA 2'!K47</f>
        <v>0</v>
      </c>
      <c r="L47" s="210">
        <f t="shared" si="33"/>
        <v>0</v>
      </c>
      <c r="N47" s="214">
        <f>'Aggie Wings &amp; Cafe'!N47+'Chick-fil-A'!N47+'Sub Connection'!N47+'1891 Bistro'!N47+'Einstein Bros. Bagel'!N47+'Paavo''s Pizza'!N47+Starbucks!N47+'Martin''s Cafe'!N47+'Qdoba Mexican Eats'!N47+'Wild Blue'!N47+'EXTRA 1'!N47+'EXTRA 2'!N47</f>
        <v>0</v>
      </c>
      <c r="O47" s="210">
        <f t="shared" si="34"/>
        <v>0</v>
      </c>
      <c r="Q47" s="214">
        <f>'Aggie Wings &amp; Cafe'!Q47+'Chick-fil-A'!Q47+'Sub Connection'!Q47+'1891 Bistro'!Q47+'Einstein Bros. Bagel'!Q47+'Paavo''s Pizza'!Q47+Starbucks!Q47+'Martin''s Cafe'!Q47+'Qdoba Mexican Eats'!Q47+'Wild Blue'!Q47+'EXTRA 1'!Q47+'EXTRA 2'!Q47</f>
        <v>0</v>
      </c>
      <c r="R47" s="210">
        <f t="shared" si="35"/>
        <v>0</v>
      </c>
      <c r="T47" s="214">
        <f>'Aggie Wings &amp; Cafe'!T47+'Chick-fil-A'!T47+'Sub Connection'!T47+'1891 Bistro'!T47+'Einstein Bros. Bagel'!T47+'Paavo''s Pizza'!T47+Starbucks!T47+'Martin''s Cafe'!T47+'Qdoba Mexican Eats'!T47+'Wild Blue'!T47+'EXTRA 1'!T47+'EXTRA 2'!T47</f>
        <v>0</v>
      </c>
      <c r="U47" s="210">
        <f t="shared" si="36"/>
        <v>0</v>
      </c>
      <c r="W47" s="214">
        <f>'Aggie Wings &amp; Cafe'!W47+'Chick-fil-A'!W47+'Sub Connection'!W47+'1891 Bistro'!W47+'Einstein Bros. Bagel'!W47+'Paavo''s Pizza'!W47+Starbucks!W47+'Martin''s Cafe'!W47+'Qdoba Mexican Eats'!W47+'Wild Blue'!W47+'EXTRA 1'!W47+'EXTRA 2'!W47</f>
        <v>0</v>
      </c>
      <c r="X47" s="210">
        <f t="shared" si="37"/>
        <v>0</v>
      </c>
      <c r="Z47" s="214">
        <f>'Aggie Wings &amp; Cafe'!Z47+'Chick-fil-A'!Z47+'Sub Connection'!Z47+'1891 Bistro'!Z47+'Einstein Bros. Bagel'!Z47+'Paavo''s Pizza'!Z47+Starbucks!Z47+'Martin''s Cafe'!Z47+'Qdoba Mexican Eats'!Z47+'Wild Blue'!Z47+'EXTRA 1'!Z47+'EXTRA 2'!Z47</f>
        <v>0</v>
      </c>
      <c r="AA47" s="210">
        <f t="shared" si="38"/>
        <v>0</v>
      </c>
      <c r="AC47" s="214">
        <f>'Aggie Wings &amp; Cafe'!AC47+'Chick-fil-A'!AC47+'Sub Connection'!AC47+'1891 Bistro'!AC47+'Einstein Bros. Bagel'!AC47+'Paavo''s Pizza'!AC47+Starbucks!AC47+'Martin''s Cafe'!AC47+'Qdoba Mexican Eats'!AC47+'Wild Blue'!AC47+'EXTRA 1'!AC47+'EXTRA 2'!AC47</f>
        <v>0</v>
      </c>
      <c r="AD47" s="210">
        <f t="shared" si="39"/>
        <v>0</v>
      </c>
      <c r="AF47" s="214">
        <f>'Aggie Wings &amp; Cafe'!AF47+'Chick-fil-A'!AF47+'Sub Connection'!AF47+'1891 Bistro'!AF47+'Einstein Bros. Bagel'!AF47+'Paavo''s Pizza'!AF47+Starbucks!AF47+'Martin''s Cafe'!AF47+'Qdoba Mexican Eats'!AF47+'Wild Blue'!AF47+'EXTRA 1'!AF47+'EXTRA 2'!AF47</f>
        <v>0</v>
      </c>
      <c r="AG47" s="210">
        <f t="shared" si="40"/>
        <v>0</v>
      </c>
    </row>
    <row r="48" spans="2:33" ht="13.15" customHeight="1" x14ac:dyDescent="0.25">
      <c r="B48" s="11" t="s">
        <v>217</v>
      </c>
      <c r="E48" s="214">
        <f>'Aggie Wings &amp; Cafe'!E48+'Chick-fil-A'!E48+'Sub Connection'!E48+'1891 Bistro'!E48+'Einstein Bros. Bagel'!E48+'Paavo''s Pizza'!E48+Starbucks!E48+'Martin''s Cafe'!E48+'Qdoba Mexican Eats'!E48+'Wild Blue'!E48+'EXTRA 1'!E48+'EXTRA 2'!E48</f>
        <v>0</v>
      </c>
      <c r="F48" s="210">
        <f t="shared" si="31"/>
        <v>0</v>
      </c>
      <c r="H48" s="214">
        <f>'Aggie Wings &amp; Cafe'!H48+'Chick-fil-A'!H48+'Sub Connection'!H48+'1891 Bistro'!H48+'Einstein Bros. Bagel'!H48+'Paavo''s Pizza'!H48+Starbucks!H48+'Martin''s Cafe'!H48+'Qdoba Mexican Eats'!H48+'Wild Blue'!H48+'EXTRA 1'!H48+'EXTRA 2'!H48</f>
        <v>0</v>
      </c>
      <c r="I48" s="210">
        <f t="shared" si="32"/>
        <v>0</v>
      </c>
      <c r="K48" s="214">
        <f>'Aggie Wings &amp; Cafe'!K48+'Chick-fil-A'!K48+'Sub Connection'!K48+'1891 Bistro'!K48+'Einstein Bros. Bagel'!K48+'Paavo''s Pizza'!K48+Starbucks!K48+'Martin''s Cafe'!K48+'Qdoba Mexican Eats'!K48+'Wild Blue'!K48+'EXTRA 1'!K48+'EXTRA 2'!K48</f>
        <v>0</v>
      </c>
      <c r="L48" s="210">
        <f t="shared" si="33"/>
        <v>0</v>
      </c>
      <c r="N48" s="214">
        <f>'Aggie Wings &amp; Cafe'!N48+'Chick-fil-A'!N48+'Sub Connection'!N48+'1891 Bistro'!N48+'Einstein Bros. Bagel'!N48+'Paavo''s Pizza'!N48+Starbucks!N48+'Martin''s Cafe'!N48+'Qdoba Mexican Eats'!N48+'Wild Blue'!N48+'EXTRA 1'!N48+'EXTRA 2'!N48</f>
        <v>0</v>
      </c>
      <c r="O48" s="210">
        <f t="shared" si="34"/>
        <v>0</v>
      </c>
      <c r="Q48" s="214">
        <f>'Aggie Wings &amp; Cafe'!Q48+'Chick-fil-A'!Q48+'Sub Connection'!Q48+'1891 Bistro'!Q48+'Einstein Bros. Bagel'!Q48+'Paavo''s Pizza'!Q48+Starbucks!Q48+'Martin''s Cafe'!Q48+'Qdoba Mexican Eats'!Q48+'Wild Blue'!Q48+'EXTRA 1'!Q48+'EXTRA 2'!Q48</f>
        <v>0</v>
      </c>
      <c r="R48" s="210">
        <f t="shared" si="35"/>
        <v>0</v>
      </c>
      <c r="T48" s="214">
        <f>'Aggie Wings &amp; Cafe'!T48+'Chick-fil-A'!T48+'Sub Connection'!T48+'1891 Bistro'!T48+'Einstein Bros. Bagel'!T48+'Paavo''s Pizza'!T48+Starbucks!T48+'Martin''s Cafe'!T48+'Qdoba Mexican Eats'!T48+'Wild Blue'!T48+'EXTRA 1'!T48+'EXTRA 2'!T48</f>
        <v>0</v>
      </c>
      <c r="U48" s="210">
        <f t="shared" si="36"/>
        <v>0</v>
      </c>
      <c r="W48" s="214">
        <f>'Aggie Wings &amp; Cafe'!W48+'Chick-fil-A'!W48+'Sub Connection'!W48+'1891 Bistro'!W48+'Einstein Bros. Bagel'!W48+'Paavo''s Pizza'!W48+Starbucks!W48+'Martin''s Cafe'!W48+'Qdoba Mexican Eats'!W48+'Wild Blue'!W48+'EXTRA 1'!W48+'EXTRA 2'!W48</f>
        <v>0</v>
      </c>
      <c r="X48" s="210">
        <f t="shared" si="37"/>
        <v>0</v>
      </c>
      <c r="Z48" s="214">
        <f>'Aggie Wings &amp; Cafe'!Z48+'Chick-fil-A'!Z48+'Sub Connection'!Z48+'1891 Bistro'!Z48+'Einstein Bros. Bagel'!Z48+'Paavo''s Pizza'!Z48+Starbucks!Z48+'Martin''s Cafe'!Z48+'Qdoba Mexican Eats'!Z48+'Wild Blue'!Z48+'EXTRA 1'!Z48+'EXTRA 2'!Z48</f>
        <v>0</v>
      </c>
      <c r="AA48" s="210">
        <f t="shared" si="38"/>
        <v>0</v>
      </c>
      <c r="AC48" s="214">
        <f>'Aggie Wings &amp; Cafe'!AC48+'Chick-fil-A'!AC48+'Sub Connection'!AC48+'1891 Bistro'!AC48+'Einstein Bros. Bagel'!AC48+'Paavo''s Pizza'!AC48+Starbucks!AC48+'Martin''s Cafe'!AC48+'Qdoba Mexican Eats'!AC48+'Wild Blue'!AC48+'EXTRA 1'!AC48+'EXTRA 2'!AC48</f>
        <v>0</v>
      </c>
      <c r="AD48" s="210">
        <f t="shared" si="39"/>
        <v>0</v>
      </c>
      <c r="AF48" s="214">
        <f>'Aggie Wings &amp; Cafe'!AF48+'Chick-fil-A'!AF48+'Sub Connection'!AF48+'1891 Bistro'!AF48+'Einstein Bros. Bagel'!AF48+'Paavo''s Pizza'!AF48+Starbucks!AF48+'Martin''s Cafe'!AF48+'Qdoba Mexican Eats'!AF48+'Wild Blue'!AF48+'EXTRA 1'!AF48+'EXTRA 2'!AF48</f>
        <v>0</v>
      </c>
      <c r="AG48" s="210">
        <f t="shared" si="40"/>
        <v>0</v>
      </c>
    </row>
    <row r="49" spans="2:33" ht="13.15" customHeight="1" x14ac:dyDescent="0.25">
      <c r="B49" s="11" t="s">
        <v>218</v>
      </c>
      <c r="E49" s="214">
        <f>'Aggie Wings &amp; Cafe'!E49+'Chick-fil-A'!E49+'Sub Connection'!E49+'1891 Bistro'!E49+'Einstein Bros. Bagel'!E49+'Paavo''s Pizza'!E49+Starbucks!E49+'Martin''s Cafe'!E49+'Qdoba Mexican Eats'!E49+'Wild Blue'!E49+'EXTRA 1'!E49+'EXTRA 2'!E49</f>
        <v>0</v>
      </c>
      <c r="F49" s="210">
        <f t="shared" si="31"/>
        <v>0</v>
      </c>
      <c r="H49" s="214">
        <f>'Aggie Wings &amp; Cafe'!H49+'Chick-fil-A'!H49+'Sub Connection'!H49+'1891 Bistro'!H49+'Einstein Bros. Bagel'!H49+'Paavo''s Pizza'!H49+Starbucks!H49+'Martin''s Cafe'!H49+'Qdoba Mexican Eats'!H49+'Wild Blue'!H49+'EXTRA 1'!H49+'EXTRA 2'!H49</f>
        <v>0</v>
      </c>
      <c r="I49" s="210">
        <f t="shared" si="32"/>
        <v>0</v>
      </c>
      <c r="K49" s="214">
        <f>'Aggie Wings &amp; Cafe'!K49+'Chick-fil-A'!K49+'Sub Connection'!K49+'1891 Bistro'!K49+'Einstein Bros. Bagel'!K49+'Paavo''s Pizza'!K49+Starbucks!K49+'Martin''s Cafe'!K49+'Qdoba Mexican Eats'!K49+'Wild Blue'!K49+'EXTRA 1'!K49+'EXTRA 2'!K49</f>
        <v>0</v>
      </c>
      <c r="L49" s="210">
        <f t="shared" si="33"/>
        <v>0</v>
      </c>
      <c r="N49" s="214">
        <f>'Aggie Wings &amp; Cafe'!N49+'Chick-fil-A'!N49+'Sub Connection'!N49+'1891 Bistro'!N49+'Einstein Bros. Bagel'!N49+'Paavo''s Pizza'!N49+Starbucks!N49+'Martin''s Cafe'!N49+'Qdoba Mexican Eats'!N49+'Wild Blue'!N49+'EXTRA 1'!N49+'EXTRA 2'!N49</f>
        <v>0</v>
      </c>
      <c r="O49" s="210">
        <f t="shared" si="34"/>
        <v>0</v>
      </c>
      <c r="Q49" s="214">
        <f>'Aggie Wings &amp; Cafe'!Q49+'Chick-fil-A'!Q49+'Sub Connection'!Q49+'1891 Bistro'!Q49+'Einstein Bros. Bagel'!Q49+'Paavo''s Pizza'!Q49+Starbucks!Q49+'Martin''s Cafe'!Q49+'Qdoba Mexican Eats'!Q49+'Wild Blue'!Q49+'EXTRA 1'!Q49+'EXTRA 2'!Q49</f>
        <v>0</v>
      </c>
      <c r="R49" s="210">
        <f t="shared" si="35"/>
        <v>0</v>
      </c>
      <c r="T49" s="214">
        <f>'Aggie Wings &amp; Cafe'!T49+'Chick-fil-A'!T49+'Sub Connection'!T49+'1891 Bistro'!T49+'Einstein Bros. Bagel'!T49+'Paavo''s Pizza'!T49+Starbucks!T49+'Martin''s Cafe'!T49+'Qdoba Mexican Eats'!T49+'Wild Blue'!T49+'EXTRA 1'!T49+'EXTRA 2'!T49</f>
        <v>0</v>
      </c>
      <c r="U49" s="210">
        <f t="shared" si="36"/>
        <v>0</v>
      </c>
      <c r="W49" s="214">
        <f>'Aggie Wings &amp; Cafe'!W49+'Chick-fil-A'!W49+'Sub Connection'!W49+'1891 Bistro'!W49+'Einstein Bros. Bagel'!W49+'Paavo''s Pizza'!W49+Starbucks!W49+'Martin''s Cafe'!W49+'Qdoba Mexican Eats'!W49+'Wild Blue'!W49+'EXTRA 1'!W49+'EXTRA 2'!W49</f>
        <v>0</v>
      </c>
      <c r="X49" s="210">
        <f t="shared" si="37"/>
        <v>0</v>
      </c>
      <c r="Z49" s="214">
        <f>'Aggie Wings &amp; Cafe'!Z49+'Chick-fil-A'!Z49+'Sub Connection'!Z49+'1891 Bistro'!Z49+'Einstein Bros. Bagel'!Z49+'Paavo''s Pizza'!Z49+Starbucks!Z49+'Martin''s Cafe'!Z49+'Qdoba Mexican Eats'!Z49+'Wild Blue'!Z49+'EXTRA 1'!Z49+'EXTRA 2'!Z49</f>
        <v>0</v>
      </c>
      <c r="AA49" s="210">
        <f t="shared" si="38"/>
        <v>0</v>
      </c>
      <c r="AC49" s="214">
        <f>'Aggie Wings &amp; Cafe'!AC49+'Chick-fil-A'!AC49+'Sub Connection'!AC49+'1891 Bistro'!AC49+'Einstein Bros. Bagel'!AC49+'Paavo''s Pizza'!AC49+Starbucks!AC49+'Martin''s Cafe'!AC49+'Qdoba Mexican Eats'!AC49+'Wild Blue'!AC49+'EXTRA 1'!AC49+'EXTRA 2'!AC49</f>
        <v>0</v>
      </c>
      <c r="AD49" s="210">
        <f t="shared" si="39"/>
        <v>0</v>
      </c>
      <c r="AF49" s="214">
        <f>'Aggie Wings &amp; Cafe'!AF49+'Chick-fil-A'!AF49+'Sub Connection'!AF49+'1891 Bistro'!AF49+'Einstein Bros. Bagel'!AF49+'Paavo''s Pizza'!AF49+Starbucks!AF49+'Martin''s Cafe'!AF49+'Qdoba Mexican Eats'!AF49+'Wild Blue'!AF49+'EXTRA 1'!AF49+'EXTRA 2'!AF49</f>
        <v>0</v>
      </c>
      <c r="AG49" s="210">
        <f t="shared" si="40"/>
        <v>0</v>
      </c>
    </row>
    <row r="50" spans="2:33" x14ac:dyDescent="0.25">
      <c r="B50" s="11" t="s">
        <v>219</v>
      </c>
      <c r="E50" s="214">
        <f>'Aggie Wings &amp; Cafe'!E50+'Chick-fil-A'!E50+'Sub Connection'!E50+'1891 Bistro'!E50+'Einstein Bros. Bagel'!E50+'Paavo''s Pizza'!E50+Starbucks!E50+'Martin''s Cafe'!E50+'Qdoba Mexican Eats'!E50+'Wild Blue'!E50+'EXTRA 1'!E50+'EXTRA 2'!E50</f>
        <v>0</v>
      </c>
      <c r="F50" s="210">
        <f t="shared" si="31"/>
        <v>0</v>
      </c>
      <c r="H50" s="214">
        <f>'Aggie Wings &amp; Cafe'!H50+'Chick-fil-A'!H50+'Sub Connection'!H50+'1891 Bistro'!H50+'Einstein Bros. Bagel'!H50+'Paavo''s Pizza'!H50+Starbucks!H50+'Martin''s Cafe'!H50+'Qdoba Mexican Eats'!H50+'Wild Blue'!H50+'EXTRA 1'!H50+'EXTRA 2'!H50</f>
        <v>0</v>
      </c>
      <c r="I50" s="210">
        <f t="shared" si="32"/>
        <v>0</v>
      </c>
      <c r="K50" s="214">
        <f>'Aggie Wings &amp; Cafe'!K50+'Chick-fil-A'!K50+'Sub Connection'!K50+'1891 Bistro'!K50+'Einstein Bros. Bagel'!K50+'Paavo''s Pizza'!K50+Starbucks!K50+'Martin''s Cafe'!K50+'Qdoba Mexican Eats'!K50+'Wild Blue'!K50+'EXTRA 1'!K50+'EXTRA 2'!K50</f>
        <v>0</v>
      </c>
      <c r="L50" s="210">
        <f t="shared" si="33"/>
        <v>0</v>
      </c>
      <c r="N50" s="214">
        <f>'Aggie Wings &amp; Cafe'!N50+'Chick-fil-A'!N50+'Sub Connection'!N50+'1891 Bistro'!N50+'Einstein Bros. Bagel'!N50+'Paavo''s Pizza'!N50+Starbucks!N50+'Martin''s Cafe'!N50+'Qdoba Mexican Eats'!N50+'Wild Blue'!N50+'EXTRA 1'!N50+'EXTRA 2'!N50</f>
        <v>0</v>
      </c>
      <c r="O50" s="210">
        <f t="shared" si="34"/>
        <v>0</v>
      </c>
      <c r="Q50" s="214">
        <f>'Aggie Wings &amp; Cafe'!Q50+'Chick-fil-A'!Q50+'Sub Connection'!Q50+'1891 Bistro'!Q50+'Einstein Bros. Bagel'!Q50+'Paavo''s Pizza'!Q50+Starbucks!Q50+'Martin''s Cafe'!Q50+'Qdoba Mexican Eats'!Q50+'Wild Blue'!Q50+'EXTRA 1'!Q50+'EXTRA 2'!Q50</f>
        <v>0</v>
      </c>
      <c r="R50" s="210">
        <f t="shared" si="35"/>
        <v>0</v>
      </c>
      <c r="T50" s="214">
        <f>'Aggie Wings &amp; Cafe'!T50+'Chick-fil-A'!T50+'Sub Connection'!T50+'1891 Bistro'!T50+'Einstein Bros. Bagel'!T50+'Paavo''s Pizza'!T50+Starbucks!T50+'Martin''s Cafe'!T50+'Qdoba Mexican Eats'!T50+'Wild Blue'!T50+'EXTRA 1'!T50+'EXTRA 2'!T50</f>
        <v>0</v>
      </c>
      <c r="U50" s="210">
        <f t="shared" si="36"/>
        <v>0</v>
      </c>
      <c r="W50" s="214">
        <f>'Aggie Wings &amp; Cafe'!W50+'Chick-fil-A'!W50+'Sub Connection'!W50+'1891 Bistro'!W50+'Einstein Bros. Bagel'!W50+'Paavo''s Pizza'!W50+Starbucks!W50+'Martin''s Cafe'!W50+'Qdoba Mexican Eats'!W50+'Wild Blue'!W50+'EXTRA 1'!W50+'EXTRA 2'!W50</f>
        <v>0</v>
      </c>
      <c r="X50" s="210">
        <f t="shared" si="37"/>
        <v>0</v>
      </c>
      <c r="Z50" s="214">
        <f>'Aggie Wings &amp; Cafe'!Z50+'Chick-fil-A'!Z50+'Sub Connection'!Z50+'1891 Bistro'!Z50+'Einstein Bros. Bagel'!Z50+'Paavo''s Pizza'!Z50+Starbucks!Z50+'Martin''s Cafe'!Z50+'Qdoba Mexican Eats'!Z50+'Wild Blue'!Z50+'EXTRA 1'!Z50+'EXTRA 2'!Z50</f>
        <v>0</v>
      </c>
      <c r="AA50" s="210">
        <f t="shared" si="38"/>
        <v>0</v>
      </c>
      <c r="AC50" s="214">
        <f>'Aggie Wings &amp; Cafe'!AC50+'Chick-fil-A'!AC50+'Sub Connection'!AC50+'1891 Bistro'!AC50+'Einstein Bros. Bagel'!AC50+'Paavo''s Pizza'!AC50+Starbucks!AC50+'Martin''s Cafe'!AC50+'Qdoba Mexican Eats'!AC50+'Wild Blue'!AC50+'EXTRA 1'!AC50+'EXTRA 2'!AC50</f>
        <v>0</v>
      </c>
      <c r="AD50" s="210">
        <f t="shared" si="39"/>
        <v>0</v>
      </c>
      <c r="AF50" s="214">
        <f>'Aggie Wings &amp; Cafe'!AF50+'Chick-fil-A'!AF50+'Sub Connection'!AF50+'1891 Bistro'!AF50+'Einstein Bros. Bagel'!AF50+'Paavo''s Pizza'!AF50+Starbucks!AF50+'Martin''s Cafe'!AF50+'Qdoba Mexican Eats'!AF50+'Wild Blue'!AF50+'EXTRA 1'!AF50+'EXTRA 2'!AF50</f>
        <v>0</v>
      </c>
      <c r="AG50" s="210">
        <f t="shared" si="40"/>
        <v>0</v>
      </c>
    </row>
    <row r="51" spans="2:33" ht="13.15" customHeight="1" x14ac:dyDescent="0.25">
      <c r="B51" s="11" t="s">
        <v>220</v>
      </c>
      <c r="E51" s="214">
        <f>'Aggie Wings &amp; Cafe'!E51+'Chick-fil-A'!E51+'Sub Connection'!E51+'1891 Bistro'!E51+'Einstein Bros. Bagel'!E51+'Paavo''s Pizza'!E51+Starbucks!E51+'Martin''s Cafe'!E51+'Qdoba Mexican Eats'!E51+'Wild Blue'!E51+'EXTRA 1'!E51+'EXTRA 2'!E51</f>
        <v>0</v>
      </c>
      <c r="F51" s="210">
        <f t="shared" si="31"/>
        <v>0</v>
      </c>
      <c r="H51" s="214">
        <f>'Aggie Wings &amp; Cafe'!H51+'Chick-fil-A'!H51+'Sub Connection'!H51+'1891 Bistro'!H51+'Einstein Bros. Bagel'!H51+'Paavo''s Pizza'!H51+Starbucks!H51+'Martin''s Cafe'!H51+'Qdoba Mexican Eats'!H51+'Wild Blue'!H51+'EXTRA 1'!H51+'EXTRA 2'!H51</f>
        <v>0</v>
      </c>
      <c r="I51" s="210">
        <f t="shared" si="32"/>
        <v>0</v>
      </c>
      <c r="K51" s="214">
        <f>'Aggie Wings &amp; Cafe'!K51+'Chick-fil-A'!K51+'Sub Connection'!K51+'1891 Bistro'!K51+'Einstein Bros. Bagel'!K51+'Paavo''s Pizza'!K51+Starbucks!K51+'Martin''s Cafe'!K51+'Qdoba Mexican Eats'!K51+'Wild Blue'!K51+'EXTRA 1'!K51+'EXTRA 2'!K51</f>
        <v>0</v>
      </c>
      <c r="L51" s="210">
        <f t="shared" si="33"/>
        <v>0</v>
      </c>
      <c r="N51" s="214">
        <f>'Aggie Wings &amp; Cafe'!N51+'Chick-fil-A'!N51+'Sub Connection'!N51+'1891 Bistro'!N51+'Einstein Bros. Bagel'!N51+'Paavo''s Pizza'!N51+Starbucks!N51+'Martin''s Cafe'!N51+'Qdoba Mexican Eats'!N51+'Wild Blue'!N51+'EXTRA 1'!N51+'EXTRA 2'!N51</f>
        <v>0</v>
      </c>
      <c r="O51" s="210">
        <f t="shared" si="34"/>
        <v>0</v>
      </c>
      <c r="Q51" s="214">
        <f>'Aggie Wings &amp; Cafe'!Q51+'Chick-fil-A'!Q51+'Sub Connection'!Q51+'1891 Bistro'!Q51+'Einstein Bros. Bagel'!Q51+'Paavo''s Pizza'!Q51+Starbucks!Q51+'Martin''s Cafe'!Q51+'Qdoba Mexican Eats'!Q51+'Wild Blue'!Q51+'EXTRA 1'!Q51+'EXTRA 2'!Q51</f>
        <v>0</v>
      </c>
      <c r="R51" s="210">
        <f t="shared" si="35"/>
        <v>0</v>
      </c>
      <c r="T51" s="214">
        <f>'Aggie Wings &amp; Cafe'!T51+'Chick-fil-A'!T51+'Sub Connection'!T51+'1891 Bistro'!T51+'Einstein Bros. Bagel'!T51+'Paavo''s Pizza'!T51+Starbucks!T51+'Martin''s Cafe'!T51+'Qdoba Mexican Eats'!T51+'Wild Blue'!T51+'EXTRA 1'!T51+'EXTRA 2'!T51</f>
        <v>0</v>
      </c>
      <c r="U51" s="210">
        <f t="shared" si="36"/>
        <v>0</v>
      </c>
      <c r="W51" s="214">
        <f>'Aggie Wings &amp; Cafe'!W51+'Chick-fil-A'!W51+'Sub Connection'!W51+'1891 Bistro'!W51+'Einstein Bros. Bagel'!W51+'Paavo''s Pizza'!W51+Starbucks!W51+'Martin''s Cafe'!W51+'Qdoba Mexican Eats'!W51+'Wild Blue'!W51+'EXTRA 1'!W51+'EXTRA 2'!W51</f>
        <v>0</v>
      </c>
      <c r="X51" s="210">
        <f t="shared" si="37"/>
        <v>0</v>
      </c>
      <c r="Z51" s="214">
        <f>'Aggie Wings &amp; Cafe'!Z51+'Chick-fil-A'!Z51+'Sub Connection'!Z51+'1891 Bistro'!Z51+'Einstein Bros. Bagel'!Z51+'Paavo''s Pizza'!Z51+Starbucks!Z51+'Martin''s Cafe'!Z51+'Qdoba Mexican Eats'!Z51+'Wild Blue'!Z51+'EXTRA 1'!Z51+'EXTRA 2'!Z51</f>
        <v>0</v>
      </c>
      <c r="AA51" s="210">
        <f t="shared" si="38"/>
        <v>0</v>
      </c>
      <c r="AC51" s="214">
        <f>'Aggie Wings &amp; Cafe'!AC51+'Chick-fil-A'!AC51+'Sub Connection'!AC51+'1891 Bistro'!AC51+'Einstein Bros. Bagel'!AC51+'Paavo''s Pizza'!AC51+Starbucks!AC51+'Martin''s Cafe'!AC51+'Qdoba Mexican Eats'!AC51+'Wild Blue'!AC51+'EXTRA 1'!AC51+'EXTRA 2'!AC51</f>
        <v>0</v>
      </c>
      <c r="AD51" s="210">
        <f t="shared" si="39"/>
        <v>0</v>
      </c>
      <c r="AF51" s="214">
        <f>'Aggie Wings &amp; Cafe'!AF51+'Chick-fil-A'!AF51+'Sub Connection'!AF51+'1891 Bistro'!AF51+'Einstein Bros. Bagel'!AF51+'Paavo''s Pizza'!AF51+Starbucks!AF51+'Martin''s Cafe'!AF51+'Qdoba Mexican Eats'!AF51+'Wild Blue'!AF51+'EXTRA 1'!AF51+'EXTRA 2'!AF51</f>
        <v>0</v>
      </c>
      <c r="AG51" s="210">
        <f t="shared" si="40"/>
        <v>0</v>
      </c>
    </row>
    <row r="52" spans="2:33" ht="13.15" customHeight="1" x14ac:dyDescent="0.25">
      <c r="B52" s="11" t="s">
        <v>221</v>
      </c>
      <c r="E52" s="214">
        <f>'Aggie Wings &amp; Cafe'!E52+'Chick-fil-A'!E52+'Sub Connection'!E52+'1891 Bistro'!E52+'Einstein Bros. Bagel'!E52+'Paavo''s Pizza'!E52+Starbucks!E52+'Martin''s Cafe'!E52+'Qdoba Mexican Eats'!E52+'Wild Blue'!E52+'EXTRA 1'!E52+'EXTRA 2'!E52</f>
        <v>0</v>
      </c>
      <c r="F52" s="210">
        <f t="shared" si="31"/>
        <v>0</v>
      </c>
      <c r="H52" s="214">
        <f>'Aggie Wings &amp; Cafe'!H52+'Chick-fil-A'!H52+'Sub Connection'!H52+'1891 Bistro'!H52+'Einstein Bros. Bagel'!H52+'Paavo''s Pizza'!H52+Starbucks!H52+'Martin''s Cafe'!H52+'Qdoba Mexican Eats'!H52+'Wild Blue'!H52+'EXTRA 1'!H52+'EXTRA 2'!H52</f>
        <v>0</v>
      </c>
      <c r="I52" s="210">
        <f t="shared" si="32"/>
        <v>0</v>
      </c>
      <c r="K52" s="214">
        <f>'Aggie Wings &amp; Cafe'!K52+'Chick-fil-A'!K52+'Sub Connection'!K52+'1891 Bistro'!K52+'Einstein Bros. Bagel'!K52+'Paavo''s Pizza'!K52+Starbucks!K52+'Martin''s Cafe'!K52+'Qdoba Mexican Eats'!K52+'Wild Blue'!K52+'EXTRA 1'!K52+'EXTRA 2'!K52</f>
        <v>0</v>
      </c>
      <c r="L52" s="210">
        <f t="shared" si="33"/>
        <v>0</v>
      </c>
      <c r="N52" s="214">
        <f>'Aggie Wings &amp; Cafe'!N52+'Chick-fil-A'!N52+'Sub Connection'!N52+'1891 Bistro'!N52+'Einstein Bros. Bagel'!N52+'Paavo''s Pizza'!N52+Starbucks!N52+'Martin''s Cafe'!N52+'Qdoba Mexican Eats'!N52+'Wild Blue'!N52+'EXTRA 1'!N52+'EXTRA 2'!N52</f>
        <v>0</v>
      </c>
      <c r="O52" s="210">
        <f t="shared" si="34"/>
        <v>0</v>
      </c>
      <c r="Q52" s="214">
        <f>'Aggie Wings &amp; Cafe'!Q52+'Chick-fil-A'!Q52+'Sub Connection'!Q52+'1891 Bistro'!Q52+'Einstein Bros. Bagel'!Q52+'Paavo''s Pizza'!Q52+Starbucks!Q52+'Martin''s Cafe'!Q52+'Qdoba Mexican Eats'!Q52+'Wild Blue'!Q52+'EXTRA 1'!Q52+'EXTRA 2'!Q52</f>
        <v>0</v>
      </c>
      <c r="R52" s="210">
        <f t="shared" si="35"/>
        <v>0</v>
      </c>
      <c r="T52" s="214">
        <f>'Aggie Wings &amp; Cafe'!T52+'Chick-fil-A'!T52+'Sub Connection'!T52+'1891 Bistro'!T52+'Einstein Bros. Bagel'!T52+'Paavo''s Pizza'!T52+Starbucks!T52+'Martin''s Cafe'!T52+'Qdoba Mexican Eats'!T52+'Wild Blue'!T52+'EXTRA 1'!T52+'EXTRA 2'!T52</f>
        <v>0</v>
      </c>
      <c r="U52" s="210">
        <f t="shared" si="36"/>
        <v>0</v>
      </c>
      <c r="W52" s="214">
        <f>'Aggie Wings &amp; Cafe'!W52+'Chick-fil-A'!W52+'Sub Connection'!W52+'1891 Bistro'!W52+'Einstein Bros. Bagel'!W52+'Paavo''s Pizza'!W52+Starbucks!W52+'Martin''s Cafe'!W52+'Qdoba Mexican Eats'!W52+'Wild Blue'!W52+'EXTRA 1'!W52+'EXTRA 2'!W52</f>
        <v>0</v>
      </c>
      <c r="X52" s="210">
        <f t="shared" si="37"/>
        <v>0</v>
      </c>
      <c r="Z52" s="214">
        <f>'Aggie Wings &amp; Cafe'!Z52+'Chick-fil-A'!Z52+'Sub Connection'!Z52+'1891 Bistro'!Z52+'Einstein Bros. Bagel'!Z52+'Paavo''s Pizza'!Z52+Starbucks!Z52+'Martin''s Cafe'!Z52+'Qdoba Mexican Eats'!Z52+'Wild Blue'!Z52+'EXTRA 1'!Z52+'EXTRA 2'!Z52</f>
        <v>0</v>
      </c>
      <c r="AA52" s="210">
        <f t="shared" si="38"/>
        <v>0</v>
      </c>
      <c r="AC52" s="214">
        <f>'Aggie Wings &amp; Cafe'!AC52+'Chick-fil-A'!AC52+'Sub Connection'!AC52+'1891 Bistro'!AC52+'Einstein Bros. Bagel'!AC52+'Paavo''s Pizza'!AC52+Starbucks!AC52+'Martin''s Cafe'!AC52+'Qdoba Mexican Eats'!AC52+'Wild Blue'!AC52+'EXTRA 1'!AC52+'EXTRA 2'!AC52</f>
        <v>0</v>
      </c>
      <c r="AD52" s="210">
        <f t="shared" si="39"/>
        <v>0</v>
      </c>
      <c r="AF52" s="214">
        <f>'Aggie Wings &amp; Cafe'!AF52+'Chick-fil-A'!AF52+'Sub Connection'!AF52+'1891 Bistro'!AF52+'Einstein Bros. Bagel'!AF52+'Paavo''s Pizza'!AF52+Starbucks!AF52+'Martin''s Cafe'!AF52+'Qdoba Mexican Eats'!AF52+'Wild Blue'!AF52+'EXTRA 1'!AF52+'EXTRA 2'!AF52</f>
        <v>0</v>
      </c>
      <c r="AG52" s="210">
        <f t="shared" si="40"/>
        <v>0</v>
      </c>
    </row>
    <row r="53" spans="2:33" ht="13.15" customHeight="1" x14ac:dyDescent="0.25">
      <c r="B53" s="11" t="s">
        <v>222</v>
      </c>
      <c r="E53" s="215">
        <f>'Aggie Wings &amp; Cafe'!E53+'Chick-fil-A'!E53+'Sub Connection'!E53+'1891 Bistro'!E53+'Einstein Bros. Bagel'!E53+'Paavo''s Pizza'!E53+Starbucks!E53+'Martin''s Cafe'!E53+'Qdoba Mexican Eats'!E53+'Wild Blue'!E53+'EXTRA 1'!E53+'EXTRA 2'!E53</f>
        <v>0</v>
      </c>
      <c r="F53" s="211">
        <f t="shared" si="31"/>
        <v>0</v>
      </c>
      <c r="H53" s="215">
        <f>'Aggie Wings &amp; Cafe'!H53+'Chick-fil-A'!H53+'Sub Connection'!H53+'1891 Bistro'!H53+'Einstein Bros. Bagel'!H53+'Paavo''s Pizza'!H53+Starbucks!H53+'Martin''s Cafe'!H53+'Qdoba Mexican Eats'!H53+'Wild Blue'!H53+'EXTRA 1'!H53+'EXTRA 2'!H53</f>
        <v>0</v>
      </c>
      <c r="I53" s="211">
        <f t="shared" si="32"/>
        <v>0</v>
      </c>
      <c r="K53" s="215">
        <f>'Aggie Wings &amp; Cafe'!K53+'Chick-fil-A'!K53+'Sub Connection'!K53+'1891 Bistro'!K53+'Einstein Bros. Bagel'!K53+'Paavo''s Pizza'!K53+Starbucks!K53+'Martin''s Cafe'!K53+'Qdoba Mexican Eats'!K53+'Wild Blue'!K53+'EXTRA 1'!K53+'EXTRA 2'!K53</f>
        <v>0</v>
      </c>
      <c r="L53" s="211">
        <f t="shared" si="33"/>
        <v>0</v>
      </c>
      <c r="N53" s="215">
        <f>'Aggie Wings &amp; Cafe'!N53+'Chick-fil-A'!N53+'Sub Connection'!N53+'1891 Bistro'!N53+'Einstein Bros. Bagel'!N53+'Paavo''s Pizza'!N53+Starbucks!N53+'Martin''s Cafe'!N53+'Qdoba Mexican Eats'!N53+'Wild Blue'!N53+'EXTRA 1'!N53+'EXTRA 2'!N53</f>
        <v>0</v>
      </c>
      <c r="O53" s="211">
        <f t="shared" si="34"/>
        <v>0</v>
      </c>
      <c r="Q53" s="215">
        <f>'Aggie Wings &amp; Cafe'!Q53+'Chick-fil-A'!Q53+'Sub Connection'!Q53+'1891 Bistro'!Q53+'Einstein Bros. Bagel'!Q53+'Paavo''s Pizza'!Q53+Starbucks!Q53+'Martin''s Cafe'!Q53+'Qdoba Mexican Eats'!Q53+'Wild Blue'!Q53+'EXTRA 1'!Q53+'EXTRA 2'!Q53</f>
        <v>0</v>
      </c>
      <c r="R53" s="211">
        <f t="shared" si="35"/>
        <v>0</v>
      </c>
      <c r="T53" s="215">
        <f>'Aggie Wings &amp; Cafe'!T53+'Chick-fil-A'!T53+'Sub Connection'!T53+'1891 Bistro'!T53+'Einstein Bros. Bagel'!T53+'Paavo''s Pizza'!T53+Starbucks!T53+'Martin''s Cafe'!T53+'Qdoba Mexican Eats'!T53+'Wild Blue'!T53+'EXTRA 1'!T53+'EXTRA 2'!T53</f>
        <v>0</v>
      </c>
      <c r="U53" s="211">
        <f t="shared" si="36"/>
        <v>0</v>
      </c>
      <c r="W53" s="215">
        <f>'Aggie Wings &amp; Cafe'!W53+'Chick-fil-A'!W53+'Sub Connection'!W53+'1891 Bistro'!W53+'Einstein Bros. Bagel'!W53+'Paavo''s Pizza'!W53+Starbucks!W53+'Martin''s Cafe'!W53+'Qdoba Mexican Eats'!W53+'Wild Blue'!W53+'EXTRA 1'!W53+'EXTRA 2'!W53</f>
        <v>0</v>
      </c>
      <c r="X53" s="211">
        <f t="shared" si="37"/>
        <v>0</v>
      </c>
      <c r="Z53" s="215">
        <f>'Aggie Wings &amp; Cafe'!Z53+'Chick-fil-A'!Z53+'Sub Connection'!Z53+'1891 Bistro'!Z53+'Einstein Bros. Bagel'!Z53+'Paavo''s Pizza'!Z53+Starbucks!Z53+'Martin''s Cafe'!Z53+'Qdoba Mexican Eats'!Z53+'Wild Blue'!Z53+'EXTRA 1'!Z53+'EXTRA 2'!Z53</f>
        <v>0</v>
      </c>
      <c r="AA53" s="211">
        <f t="shared" si="38"/>
        <v>0</v>
      </c>
      <c r="AC53" s="215">
        <f>'Aggie Wings &amp; Cafe'!AC53+'Chick-fil-A'!AC53+'Sub Connection'!AC53+'1891 Bistro'!AC53+'Einstein Bros. Bagel'!AC53+'Paavo''s Pizza'!AC53+Starbucks!AC53+'Martin''s Cafe'!AC53+'Qdoba Mexican Eats'!AC53+'Wild Blue'!AC53+'EXTRA 1'!AC53+'EXTRA 2'!AC53</f>
        <v>0</v>
      </c>
      <c r="AD53" s="211">
        <f t="shared" si="39"/>
        <v>0</v>
      </c>
      <c r="AF53" s="215">
        <f>'Aggie Wings &amp; Cafe'!AF53+'Chick-fil-A'!AF53+'Sub Connection'!AF53+'1891 Bistro'!AF53+'Einstein Bros. Bagel'!AF53+'Paavo''s Pizza'!AF53+Starbucks!AF53+'Martin''s Cafe'!AF53+'Qdoba Mexican Eats'!AF53+'Wild Blue'!AF53+'EXTRA 1'!AF53+'EXTRA 2'!AF53</f>
        <v>0</v>
      </c>
      <c r="AG53" s="211">
        <f t="shared" si="40"/>
        <v>0</v>
      </c>
    </row>
    <row r="54" spans="2:33" ht="13.15" customHeight="1" x14ac:dyDescent="0.25">
      <c r="B54" s="53" t="s">
        <v>223</v>
      </c>
      <c r="C54" s="53"/>
      <c r="D54" s="53"/>
      <c r="E54" s="235">
        <f>SUM(E42:E53)</f>
        <v>0</v>
      </c>
      <c r="F54" s="213">
        <f t="shared" si="31"/>
        <v>0</v>
      </c>
      <c r="H54" s="235">
        <f>SUM(H42:H53)</f>
        <v>0</v>
      </c>
      <c r="I54" s="213">
        <f t="shared" si="32"/>
        <v>0</v>
      </c>
      <c r="K54" s="235">
        <f>SUM(K42:K53)</f>
        <v>0</v>
      </c>
      <c r="L54" s="213">
        <f t="shared" si="33"/>
        <v>0</v>
      </c>
      <c r="N54" s="235">
        <f>SUM(N42:N53)</f>
        <v>0</v>
      </c>
      <c r="O54" s="213">
        <f t="shared" si="34"/>
        <v>0</v>
      </c>
      <c r="Q54" s="235">
        <f>SUM(Q42:Q53)</f>
        <v>0</v>
      </c>
      <c r="R54" s="213">
        <f t="shared" si="35"/>
        <v>0</v>
      </c>
      <c r="T54" s="235">
        <f>SUM(T42:T53)</f>
        <v>0</v>
      </c>
      <c r="U54" s="213">
        <f t="shared" si="36"/>
        <v>0</v>
      </c>
      <c r="W54" s="235">
        <f>SUM(W42:W53)</f>
        <v>0</v>
      </c>
      <c r="X54" s="213">
        <f t="shared" si="37"/>
        <v>0</v>
      </c>
      <c r="Z54" s="235">
        <f>SUM(Z42:Z53)</f>
        <v>0</v>
      </c>
      <c r="AA54" s="213">
        <f t="shared" si="38"/>
        <v>0</v>
      </c>
      <c r="AC54" s="235">
        <f>SUM(AC42:AC53)</f>
        <v>0</v>
      </c>
      <c r="AD54" s="213">
        <f t="shared" si="39"/>
        <v>0</v>
      </c>
      <c r="AF54" s="235">
        <f>SUM(AF42:AF53)</f>
        <v>0</v>
      </c>
      <c r="AG54" s="213">
        <f t="shared" si="40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14">
        <f>'Aggie Wings &amp; Cafe'!E57+'Chick-fil-A'!E57+'Sub Connection'!E57+'1891 Bistro'!E57+'Einstein Bros. Bagel'!E57+'Paavo''s Pizza'!E57+Starbucks!E57+'Martin''s Cafe'!E57+'Qdoba Mexican Eats'!E57+'Wild Blue'!E57+'EXTRA 1'!E57+'EXTRA 2'!E57</f>
        <v>0</v>
      </c>
      <c r="F57" s="210">
        <f t="shared" ref="F57:F63" si="41">IFERROR(E57/E$27,0)</f>
        <v>0</v>
      </c>
      <c r="H57" s="214">
        <f>'Aggie Wings &amp; Cafe'!H57+'Chick-fil-A'!H57+'Sub Connection'!H57+'1891 Bistro'!H57+'Einstein Bros. Bagel'!H57+'Paavo''s Pizza'!H57+Starbucks!H57+'Martin''s Cafe'!H57+'Qdoba Mexican Eats'!H57+'Wild Blue'!H57+'EXTRA 1'!H57+'EXTRA 2'!H57</f>
        <v>0</v>
      </c>
      <c r="I57" s="210">
        <f t="shared" ref="I57:I61" si="42">IFERROR(H57/H$27,0)</f>
        <v>0</v>
      </c>
      <c r="K57" s="214">
        <f>'Aggie Wings &amp; Cafe'!K57+'Chick-fil-A'!K57+'Sub Connection'!K57+'1891 Bistro'!K57+'Einstein Bros. Bagel'!K57+'Paavo''s Pizza'!K57+Starbucks!K57+'Martin''s Cafe'!K57+'Qdoba Mexican Eats'!K57+'Wild Blue'!K57+'EXTRA 1'!K57+'EXTRA 2'!K57</f>
        <v>0</v>
      </c>
      <c r="L57" s="210">
        <f t="shared" ref="L57:L61" si="43">IFERROR(K57/K$27,0)</f>
        <v>0</v>
      </c>
      <c r="N57" s="214">
        <f>'Aggie Wings &amp; Cafe'!N57+'Chick-fil-A'!N57+'Sub Connection'!N57+'1891 Bistro'!N57+'Einstein Bros. Bagel'!N57+'Paavo''s Pizza'!N57+Starbucks!N57+'Martin''s Cafe'!N57+'Qdoba Mexican Eats'!N57+'Wild Blue'!N57+'EXTRA 1'!N57+'EXTRA 2'!N57</f>
        <v>0</v>
      </c>
      <c r="O57" s="210">
        <f t="shared" ref="O57:O61" si="44">IFERROR(N57/N$27,0)</f>
        <v>0</v>
      </c>
      <c r="Q57" s="214">
        <f>'Aggie Wings &amp; Cafe'!Q57+'Chick-fil-A'!Q57+'Sub Connection'!Q57+'1891 Bistro'!Q57+'Einstein Bros. Bagel'!Q57+'Paavo''s Pizza'!Q57+Starbucks!Q57+'Martin''s Cafe'!Q57+'Qdoba Mexican Eats'!Q57+'Wild Blue'!Q57+'EXTRA 1'!Q57+'EXTRA 2'!Q57</f>
        <v>0</v>
      </c>
      <c r="R57" s="210">
        <f t="shared" ref="R57:R61" si="45">IFERROR(Q57/Q$27,0)</f>
        <v>0</v>
      </c>
      <c r="T57" s="214">
        <f>'Aggie Wings &amp; Cafe'!T57+'Chick-fil-A'!T57+'Sub Connection'!T57+'1891 Bistro'!T57+'Einstein Bros. Bagel'!T57+'Paavo''s Pizza'!T57+Starbucks!T57+'Martin''s Cafe'!T57+'Qdoba Mexican Eats'!T57+'Wild Blue'!T57+'EXTRA 1'!T57+'EXTRA 2'!T57</f>
        <v>0</v>
      </c>
      <c r="U57" s="210">
        <f t="shared" ref="U57:U61" si="46">IFERROR(T57/T$27,0)</f>
        <v>0</v>
      </c>
      <c r="W57" s="214">
        <f>'Aggie Wings &amp; Cafe'!W57+'Chick-fil-A'!W57+'Sub Connection'!W57+'1891 Bistro'!W57+'Einstein Bros. Bagel'!W57+'Paavo''s Pizza'!W57+Starbucks!W57+'Martin''s Cafe'!W57+'Qdoba Mexican Eats'!W57+'Wild Blue'!W57+'EXTRA 1'!W57+'EXTRA 2'!W57</f>
        <v>0</v>
      </c>
      <c r="X57" s="210">
        <f t="shared" ref="X57:X61" si="47">IFERROR(W57/W$27,0)</f>
        <v>0</v>
      </c>
      <c r="Z57" s="214">
        <f>'Aggie Wings &amp; Cafe'!Z57+'Chick-fil-A'!Z57+'Sub Connection'!Z57+'1891 Bistro'!Z57+'Einstein Bros. Bagel'!Z57+'Paavo''s Pizza'!Z57+Starbucks!Z57+'Martin''s Cafe'!Z57+'Qdoba Mexican Eats'!Z57+'Wild Blue'!Z57+'EXTRA 1'!Z57+'EXTRA 2'!Z57</f>
        <v>0</v>
      </c>
      <c r="AA57" s="210">
        <f t="shared" ref="AA57:AA61" si="48">IFERROR(Z57/Z$27,0)</f>
        <v>0</v>
      </c>
      <c r="AC57" s="214">
        <f>'Aggie Wings &amp; Cafe'!AC57+'Chick-fil-A'!AC57+'Sub Connection'!AC57+'1891 Bistro'!AC57+'Einstein Bros. Bagel'!AC57+'Paavo''s Pizza'!AC57+Starbucks!AC57+'Martin''s Cafe'!AC57+'Qdoba Mexican Eats'!AC57+'Wild Blue'!AC57+'EXTRA 1'!AC57+'EXTRA 2'!AC57</f>
        <v>0</v>
      </c>
      <c r="AD57" s="210">
        <f t="shared" ref="AD57:AD61" si="49">IFERROR(AC57/AC$27,0)</f>
        <v>0</v>
      </c>
      <c r="AF57" s="214">
        <f>'Aggie Wings &amp; Cafe'!AF57+'Chick-fil-A'!AF57+'Sub Connection'!AF57+'1891 Bistro'!AF57+'Einstein Bros. Bagel'!AF57+'Paavo''s Pizza'!AF57+Starbucks!AF57+'Martin''s Cafe'!AF57+'Qdoba Mexican Eats'!AF57+'Wild Blue'!AF57+'EXTRA 1'!AF57+'EXTRA 2'!AF57</f>
        <v>0</v>
      </c>
      <c r="AG57" s="210">
        <f t="shared" ref="AG57:AG61" si="50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14">
        <f>'Aggie Wings &amp; Cafe'!E58+'Chick-fil-A'!E58+'Sub Connection'!E58+'1891 Bistro'!E58+'Einstein Bros. Bagel'!E58+'Paavo''s Pizza'!E58+Starbucks!E58+'Martin''s Cafe'!E58+'Qdoba Mexican Eats'!E58+'Wild Blue'!E58+'EXTRA 1'!E58+'EXTRA 2'!E58</f>
        <v>0</v>
      </c>
      <c r="F58" s="210">
        <f t="shared" si="41"/>
        <v>0</v>
      </c>
      <c r="H58" s="214">
        <f>'Aggie Wings &amp; Cafe'!H58+'Chick-fil-A'!H58+'Sub Connection'!H58+'1891 Bistro'!H58+'Einstein Bros. Bagel'!H58+'Paavo''s Pizza'!H58+Starbucks!H58+'Martin''s Cafe'!H58+'Qdoba Mexican Eats'!H58+'Wild Blue'!H58+'EXTRA 1'!H58+'EXTRA 2'!H58</f>
        <v>0</v>
      </c>
      <c r="I58" s="210">
        <f t="shared" si="42"/>
        <v>0</v>
      </c>
      <c r="K58" s="214">
        <f>'Aggie Wings &amp; Cafe'!K58+'Chick-fil-A'!K58+'Sub Connection'!K58+'1891 Bistro'!K58+'Einstein Bros. Bagel'!K58+'Paavo''s Pizza'!K58+Starbucks!K58+'Martin''s Cafe'!K58+'Qdoba Mexican Eats'!K58+'Wild Blue'!K58+'EXTRA 1'!K58+'EXTRA 2'!K58</f>
        <v>0</v>
      </c>
      <c r="L58" s="210">
        <f t="shared" si="43"/>
        <v>0</v>
      </c>
      <c r="N58" s="214">
        <f>'Aggie Wings &amp; Cafe'!N58+'Chick-fil-A'!N58+'Sub Connection'!N58+'1891 Bistro'!N58+'Einstein Bros. Bagel'!N58+'Paavo''s Pizza'!N58+Starbucks!N58+'Martin''s Cafe'!N58+'Qdoba Mexican Eats'!N58+'Wild Blue'!N58+'EXTRA 1'!N58+'EXTRA 2'!N58</f>
        <v>0</v>
      </c>
      <c r="O58" s="210">
        <f t="shared" si="44"/>
        <v>0</v>
      </c>
      <c r="Q58" s="214">
        <f>'Aggie Wings &amp; Cafe'!Q58+'Chick-fil-A'!Q58+'Sub Connection'!Q58+'1891 Bistro'!Q58+'Einstein Bros. Bagel'!Q58+'Paavo''s Pizza'!Q58+Starbucks!Q58+'Martin''s Cafe'!Q58+'Qdoba Mexican Eats'!Q58+'Wild Blue'!Q58+'EXTRA 1'!Q58+'EXTRA 2'!Q58</f>
        <v>0</v>
      </c>
      <c r="R58" s="210">
        <f t="shared" si="45"/>
        <v>0</v>
      </c>
      <c r="T58" s="214">
        <f>'Aggie Wings &amp; Cafe'!T58+'Chick-fil-A'!T58+'Sub Connection'!T58+'1891 Bistro'!T58+'Einstein Bros. Bagel'!T58+'Paavo''s Pizza'!T58+Starbucks!T58+'Martin''s Cafe'!T58+'Qdoba Mexican Eats'!T58+'Wild Blue'!T58+'EXTRA 1'!T58+'EXTRA 2'!T58</f>
        <v>0</v>
      </c>
      <c r="U58" s="210">
        <f t="shared" si="46"/>
        <v>0</v>
      </c>
      <c r="W58" s="214">
        <f>'Aggie Wings &amp; Cafe'!W58+'Chick-fil-A'!W58+'Sub Connection'!W58+'1891 Bistro'!W58+'Einstein Bros. Bagel'!W58+'Paavo''s Pizza'!W58+Starbucks!W58+'Martin''s Cafe'!W58+'Qdoba Mexican Eats'!W58+'Wild Blue'!W58+'EXTRA 1'!W58+'EXTRA 2'!W58</f>
        <v>0</v>
      </c>
      <c r="X58" s="210">
        <f t="shared" si="47"/>
        <v>0</v>
      </c>
      <c r="Z58" s="214">
        <f>'Aggie Wings &amp; Cafe'!Z58+'Chick-fil-A'!Z58+'Sub Connection'!Z58+'1891 Bistro'!Z58+'Einstein Bros. Bagel'!Z58+'Paavo''s Pizza'!Z58+Starbucks!Z58+'Martin''s Cafe'!Z58+'Qdoba Mexican Eats'!Z58+'Wild Blue'!Z58+'EXTRA 1'!Z58+'EXTRA 2'!Z58</f>
        <v>0</v>
      </c>
      <c r="AA58" s="210">
        <f t="shared" si="48"/>
        <v>0</v>
      </c>
      <c r="AC58" s="214">
        <f>'Aggie Wings &amp; Cafe'!AC58+'Chick-fil-A'!AC58+'Sub Connection'!AC58+'1891 Bistro'!AC58+'Einstein Bros. Bagel'!AC58+'Paavo''s Pizza'!AC58+Starbucks!AC58+'Martin''s Cafe'!AC58+'Qdoba Mexican Eats'!AC58+'Wild Blue'!AC58+'EXTRA 1'!AC58+'EXTRA 2'!AC58</f>
        <v>0</v>
      </c>
      <c r="AD58" s="210">
        <f t="shared" si="49"/>
        <v>0</v>
      </c>
      <c r="AF58" s="214">
        <f>'Aggie Wings &amp; Cafe'!AF58+'Chick-fil-A'!AF58+'Sub Connection'!AF58+'1891 Bistro'!AF58+'Einstein Bros. Bagel'!AF58+'Paavo''s Pizza'!AF58+Starbucks!AF58+'Martin''s Cafe'!AF58+'Qdoba Mexican Eats'!AF58+'Wild Blue'!AF58+'EXTRA 1'!AF58+'EXTRA 2'!AF58</f>
        <v>0</v>
      </c>
      <c r="AG58" s="210">
        <f t="shared" si="50"/>
        <v>0</v>
      </c>
    </row>
    <row r="59" spans="2:33" ht="13.15" customHeight="1" x14ac:dyDescent="0.25">
      <c r="B59" s="11" t="s">
        <v>227</v>
      </c>
      <c r="C59" s="53"/>
      <c r="D59" s="53"/>
      <c r="E59" s="214">
        <f>'Aggie Wings &amp; Cafe'!E59+'Chick-fil-A'!E59+'Sub Connection'!E59+'1891 Bistro'!E59+'Einstein Bros. Bagel'!E59+'Paavo''s Pizza'!E59+Starbucks!E59+'Martin''s Cafe'!E59+'Qdoba Mexican Eats'!E59+'Wild Blue'!E59+'EXTRA 1'!E59+'EXTRA 2'!E59</f>
        <v>0</v>
      </c>
      <c r="F59" s="210">
        <f t="shared" si="41"/>
        <v>0</v>
      </c>
      <c r="H59" s="214">
        <f>'Aggie Wings &amp; Cafe'!H59+'Chick-fil-A'!H59+'Sub Connection'!H59+'1891 Bistro'!H59+'Einstein Bros. Bagel'!H59+'Paavo''s Pizza'!H59+Starbucks!H59+'Martin''s Cafe'!H59+'Qdoba Mexican Eats'!H59+'Wild Blue'!H59+'EXTRA 1'!H59+'EXTRA 2'!H59</f>
        <v>0</v>
      </c>
      <c r="I59" s="210">
        <f t="shared" si="42"/>
        <v>0</v>
      </c>
      <c r="K59" s="214">
        <f>'Aggie Wings &amp; Cafe'!K59+'Chick-fil-A'!K59+'Sub Connection'!K59+'1891 Bistro'!K59+'Einstein Bros. Bagel'!K59+'Paavo''s Pizza'!K59+Starbucks!K59+'Martin''s Cafe'!K59+'Qdoba Mexican Eats'!K59+'Wild Blue'!K59+'EXTRA 1'!K59+'EXTRA 2'!K59</f>
        <v>0</v>
      </c>
      <c r="L59" s="210">
        <f t="shared" si="43"/>
        <v>0</v>
      </c>
      <c r="N59" s="214">
        <f>'Aggie Wings &amp; Cafe'!N59+'Chick-fil-A'!N59+'Sub Connection'!N59+'1891 Bistro'!N59+'Einstein Bros. Bagel'!N59+'Paavo''s Pizza'!N59+Starbucks!N59+'Martin''s Cafe'!N59+'Qdoba Mexican Eats'!N59+'Wild Blue'!N59+'EXTRA 1'!N59+'EXTRA 2'!N59</f>
        <v>0</v>
      </c>
      <c r="O59" s="210">
        <f t="shared" si="44"/>
        <v>0</v>
      </c>
      <c r="Q59" s="214">
        <f>'Aggie Wings &amp; Cafe'!Q59+'Chick-fil-A'!Q59+'Sub Connection'!Q59+'1891 Bistro'!Q59+'Einstein Bros. Bagel'!Q59+'Paavo''s Pizza'!Q59+Starbucks!Q59+'Martin''s Cafe'!Q59+'Qdoba Mexican Eats'!Q59+'Wild Blue'!Q59+'EXTRA 1'!Q59+'EXTRA 2'!Q59</f>
        <v>0</v>
      </c>
      <c r="R59" s="210">
        <f t="shared" si="45"/>
        <v>0</v>
      </c>
      <c r="T59" s="214">
        <f>'Aggie Wings &amp; Cafe'!T59+'Chick-fil-A'!T59+'Sub Connection'!T59+'1891 Bistro'!T59+'Einstein Bros. Bagel'!T59+'Paavo''s Pizza'!T59+Starbucks!T59+'Martin''s Cafe'!T59+'Qdoba Mexican Eats'!T59+'Wild Blue'!T59+'EXTRA 1'!T59+'EXTRA 2'!T59</f>
        <v>0</v>
      </c>
      <c r="U59" s="210">
        <f t="shared" si="46"/>
        <v>0</v>
      </c>
      <c r="W59" s="214">
        <f>'Aggie Wings &amp; Cafe'!W59+'Chick-fil-A'!W59+'Sub Connection'!W59+'1891 Bistro'!W59+'Einstein Bros. Bagel'!W59+'Paavo''s Pizza'!W59+Starbucks!W59+'Martin''s Cafe'!W59+'Qdoba Mexican Eats'!W59+'Wild Blue'!W59+'EXTRA 1'!W59+'EXTRA 2'!W59</f>
        <v>0</v>
      </c>
      <c r="X59" s="210">
        <f t="shared" si="47"/>
        <v>0</v>
      </c>
      <c r="Z59" s="214">
        <f>'Aggie Wings &amp; Cafe'!Z59+'Chick-fil-A'!Z59+'Sub Connection'!Z59+'1891 Bistro'!Z59+'Einstein Bros. Bagel'!Z59+'Paavo''s Pizza'!Z59+Starbucks!Z59+'Martin''s Cafe'!Z59+'Qdoba Mexican Eats'!Z59+'Wild Blue'!Z59+'EXTRA 1'!Z59+'EXTRA 2'!Z59</f>
        <v>0</v>
      </c>
      <c r="AA59" s="210">
        <f t="shared" si="48"/>
        <v>0</v>
      </c>
      <c r="AC59" s="214">
        <f>'Aggie Wings &amp; Cafe'!AC59+'Chick-fil-A'!AC59+'Sub Connection'!AC59+'1891 Bistro'!AC59+'Einstein Bros. Bagel'!AC59+'Paavo''s Pizza'!AC59+Starbucks!AC59+'Martin''s Cafe'!AC59+'Qdoba Mexican Eats'!AC59+'Wild Blue'!AC59+'EXTRA 1'!AC59+'EXTRA 2'!AC59</f>
        <v>0</v>
      </c>
      <c r="AD59" s="210">
        <f t="shared" si="49"/>
        <v>0</v>
      </c>
      <c r="AF59" s="214">
        <f>'Aggie Wings &amp; Cafe'!AF59+'Chick-fil-A'!AF59+'Sub Connection'!AF59+'1891 Bistro'!AF59+'Einstein Bros. Bagel'!AF59+'Paavo''s Pizza'!AF59+Starbucks!AF59+'Martin''s Cafe'!AF59+'Qdoba Mexican Eats'!AF59+'Wild Blue'!AF59+'EXTRA 1'!AF59+'EXTRA 2'!AF59</f>
        <v>0</v>
      </c>
      <c r="AG59" s="210">
        <f t="shared" si="50"/>
        <v>0</v>
      </c>
    </row>
    <row r="60" spans="2:33" ht="13.15" customHeight="1" x14ac:dyDescent="0.25">
      <c r="B60" s="11" t="s">
        <v>228</v>
      </c>
      <c r="C60" s="53"/>
      <c r="D60" s="53"/>
      <c r="E60" s="215">
        <f>'Aggie Wings &amp; Cafe'!E60+'Chick-fil-A'!E60+'Sub Connection'!E60+'1891 Bistro'!E60+'Einstein Bros. Bagel'!E60+'Paavo''s Pizza'!E60+Starbucks!E60+'Martin''s Cafe'!E60+'Qdoba Mexican Eats'!E60+'Wild Blue'!E60+'EXTRA 1'!E60+'EXTRA 2'!E60</f>
        <v>0</v>
      </c>
      <c r="F60" s="211">
        <f t="shared" si="41"/>
        <v>0</v>
      </c>
      <c r="H60" s="215">
        <f>'Aggie Wings &amp; Cafe'!H60+'Chick-fil-A'!H60+'Sub Connection'!H60+'1891 Bistro'!H60+'Einstein Bros. Bagel'!H60+'Paavo''s Pizza'!H60+Starbucks!H60+'Martin''s Cafe'!H60+'Qdoba Mexican Eats'!H60+'Wild Blue'!H60+'EXTRA 1'!H60+'EXTRA 2'!H60</f>
        <v>0</v>
      </c>
      <c r="I60" s="211">
        <f t="shared" si="42"/>
        <v>0</v>
      </c>
      <c r="K60" s="215">
        <f>'Aggie Wings &amp; Cafe'!K60+'Chick-fil-A'!K60+'Sub Connection'!K60+'1891 Bistro'!K60+'Einstein Bros. Bagel'!K60+'Paavo''s Pizza'!K60+Starbucks!K60+'Martin''s Cafe'!K60+'Qdoba Mexican Eats'!K60+'Wild Blue'!K60+'EXTRA 1'!K60+'EXTRA 2'!K60</f>
        <v>0</v>
      </c>
      <c r="L60" s="211">
        <f t="shared" si="43"/>
        <v>0</v>
      </c>
      <c r="N60" s="215">
        <f>'Aggie Wings &amp; Cafe'!N60+'Chick-fil-A'!N60+'Sub Connection'!N60+'1891 Bistro'!N60+'Einstein Bros. Bagel'!N60+'Paavo''s Pizza'!N60+Starbucks!N60+'Martin''s Cafe'!N60+'Qdoba Mexican Eats'!N60+'Wild Blue'!N60+'EXTRA 1'!N60+'EXTRA 2'!N60</f>
        <v>0</v>
      </c>
      <c r="O60" s="211">
        <f t="shared" si="44"/>
        <v>0</v>
      </c>
      <c r="Q60" s="215">
        <f>'Aggie Wings &amp; Cafe'!Q60+'Chick-fil-A'!Q60+'Sub Connection'!Q60+'1891 Bistro'!Q60+'Einstein Bros. Bagel'!Q60+'Paavo''s Pizza'!Q60+Starbucks!Q60+'Martin''s Cafe'!Q60+'Qdoba Mexican Eats'!Q60+'Wild Blue'!Q60+'EXTRA 1'!Q60+'EXTRA 2'!Q60</f>
        <v>0</v>
      </c>
      <c r="R60" s="211">
        <f t="shared" si="45"/>
        <v>0</v>
      </c>
      <c r="T60" s="215">
        <f>'Aggie Wings &amp; Cafe'!T60+'Chick-fil-A'!T60+'Sub Connection'!T60+'1891 Bistro'!T60+'Einstein Bros. Bagel'!T60+'Paavo''s Pizza'!T60+Starbucks!T60+'Martin''s Cafe'!T60+'Qdoba Mexican Eats'!T60+'Wild Blue'!T60+'EXTRA 1'!T60+'EXTRA 2'!T60</f>
        <v>0</v>
      </c>
      <c r="U60" s="211">
        <f t="shared" si="46"/>
        <v>0</v>
      </c>
      <c r="W60" s="215">
        <f>'Aggie Wings &amp; Cafe'!W60+'Chick-fil-A'!W60+'Sub Connection'!W60+'1891 Bistro'!W60+'Einstein Bros. Bagel'!W60+'Paavo''s Pizza'!W60+Starbucks!W60+'Martin''s Cafe'!W60+'Qdoba Mexican Eats'!W60+'Wild Blue'!W60+'EXTRA 1'!W60+'EXTRA 2'!W60</f>
        <v>0</v>
      </c>
      <c r="X60" s="211">
        <f t="shared" si="47"/>
        <v>0</v>
      </c>
      <c r="Z60" s="215">
        <f>'Aggie Wings &amp; Cafe'!Z60+'Chick-fil-A'!Z60+'Sub Connection'!Z60+'1891 Bistro'!Z60+'Einstein Bros. Bagel'!Z60+'Paavo''s Pizza'!Z60+Starbucks!Z60+'Martin''s Cafe'!Z60+'Qdoba Mexican Eats'!Z60+'Wild Blue'!Z60+'EXTRA 1'!Z60+'EXTRA 2'!Z60</f>
        <v>0</v>
      </c>
      <c r="AA60" s="211">
        <f t="shared" si="48"/>
        <v>0</v>
      </c>
      <c r="AC60" s="215">
        <f>'Aggie Wings &amp; Cafe'!AC60+'Chick-fil-A'!AC60+'Sub Connection'!AC60+'1891 Bistro'!AC60+'Einstein Bros. Bagel'!AC60+'Paavo''s Pizza'!AC60+Starbucks!AC60+'Martin''s Cafe'!AC60+'Qdoba Mexican Eats'!AC60+'Wild Blue'!AC60+'EXTRA 1'!AC60+'EXTRA 2'!AC60</f>
        <v>0</v>
      </c>
      <c r="AD60" s="211">
        <f t="shared" si="49"/>
        <v>0</v>
      </c>
      <c r="AF60" s="215">
        <f>'Aggie Wings &amp; Cafe'!AF60+'Chick-fil-A'!AF60+'Sub Connection'!AF60+'1891 Bistro'!AF60+'Einstein Bros. Bagel'!AF60+'Paavo''s Pizza'!AF60+Starbucks!AF60+'Martin''s Cafe'!AF60+'Qdoba Mexican Eats'!AF60+'Wild Blue'!AF60+'EXTRA 1'!AF60+'EXTRA 2'!AF60</f>
        <v>0</v>
      </c>
      <c r="AG60" s="211">
        <f t="shared" si="50"/>
        <v>0</v>
      </c>
    </row>
    <row r="61" spans="2:33" x14ac:dyDescent="0.25">
      <c r="B61" s="53" t="s">
        <v>229</v>
      </c>
      <c r="E61" s="235">
        <f>SUM(E57:E60)</f>
        <v>0</v>
      </c>
      <c r="F61" s="213">
        <f t="shared" si="41"/>
        <v>0</v>
      </c>
      <c r="H61" s="235">
        <f>SUM(H57:H60)</f>
        <v>0</v>
      </c>
      <c r="I61" s="213">
        <f t="shared" si="42"/>
        <v>0</v>
      </c>
      <c r="K61" s="235">
        <f>SUM(K57:K60)</f>
        <v>0</v>
      </c>
      <c r="L61" s="213">
        <f t="shared" si="43"/>
        <v>0</v>
      </c>
      <c r="N61" s="235">
        <f>SUM(N57:N60)</f>
        <v>0</v>
      </c>
      <c r="O61" s="213">
        <f t="shared" si="44"/>
        <v>0</v>
      </c>
      <c r="Q61" s="235">
        <f>SUM(Q57:Q60)</f>
        <v>0</v>
      </c>
      <c r="R61" s="213">
        <f t="shared" si="45"/>
        <v>0</v>
      </c>
      <c r="T61" s="235">
        <f>SUM(T57:T60)</f>
        <v>0</v>
      </c>
      <c r="U61" s="213">
        <f t="shared" si="46"/>
        <v>0</v>
      </c>
      <c r="W61" s="235">
        <f>SUM(W57:W60)</f>
        <v>0</v>
      </c>
      <c r="X61" s="213">
        <f t="shared" si="47"/>
        <v>0</v>
      </c>
      <c r="Z61" s="235">
        <f>SUM(Z57:Z60)</f>
        <v>0</v>
      </c>
      <c r="AA61" s="213">
        <f t="shared" si="48"/>
        <v>0</v>
      </c>
      <c r="AC61" s="235">
        <f>SUM(AC57:AC60)</f>
        <v>0</v>
      </c>
      <c r="AD61" s="213">
        <f t="shared" si="49"/>
        <v>0</v>
      </c>
      <c r="AF61" s="235">
        <f>SUM(AF57:AF60)</f>
        <v>0</v>
      </c>
      <c r="AG61" s="213">
        <f t="shared" si="50"/>
        <v>0</v>
      </c>
    </row>
    <row r="62" spans="2:33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41"/>
        <v>0</v>
      </c>
      <c r="H63" s="212">
        <f>H27-H33-H39-H54-H61</f>
        <v>0</v>
      </c>
      <c r="I63" s="213">
        <f t="shared" ref="I63" si="51">IFERROR(H63/H$27,0)</f>
        <v>0</v>
      </c>
      <c r="K63" s="212">
        <f>K27-K33-K39-K54-K61</f>
        <v>0</v>
      </c>
      <c r="L63" s="213">
        <f t="shared" ref="L63" si="52">IFERROR(K63/K$27,0)</f>
        <v>0</v>
      </c>
      <c r="N63" s="212">
        <f>N27-N33-N39-N54-N61</f>
        <v>0</v>
      </c>
      <c r="O63" s="213">
        <f t="shared" ref="O63" si="53">IFERROR(N63/N$27,0)</f>
        <v>0</v>
      </c>
      <c r="Q63" s="212">
        <f>Q27-Q33-Q39-Q54-Q61</f>
        <v>0</v>
      </c>
      <c r="R63" s="213">
        <f t="shared" ref="R63" si="54">IFERROR(Q63/Q$27,0)</f>
        <v>0</v>
      </c>
      <c r="T63" s="212">
        <f>T27-T33-T39-T54-T61</f>
        <v>0</v>
      </c>
      <c r="U63" s="213">
        <f t="shared" ref="U63" si="55">IFERROR(T63/T$27,0)</f>
        <v>0</v>
      </c>
      <c r="W63" s="212">
        <f>W27-W33-W39-W54-W61</f>
        <v>0</v>
      </c>
      <c r="X63" s="213">
        <f t="shared" ref="X63" si="56">IFERROR(W63/W$27,0)</f>
        <v>0</v>
      </c>
      <c r="Z63" s="212">
        <f>Z27-Z33-Z39-Z54-Z61</f>
        <v>0</v>
      </c>
      <c r="AA63" s="213">
        <f t="shared" ref="AA63" si="57">IFERROR(Z63/Z$27,0)</f>
        <v>0</v>
      </c>
      <c r="AC63" s="212">
        <f>AC27-AC33-AC39-AC54-AC61</f>
        <v>0</v>
      </c>
      <c r="AD63" s="213">
        <f t="shared" ref="AD63" si="58">IFERROR(AC63/AC$27,0)</f>
        <v>0</v>
      </c>
      <c r="AF63" s="212">
        <f>AF27-AF33-AF39-AF54-AF61</f>
        <v>0</v>
      </c>
      <c r="AG63" s="213">
        <f t="shared" ref="AG63" si="59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H64" s="262"/>
      <c r="I64" s="263"/>
      <c r="J64" s="276"/>
      <c r="K64" s="262"/>
      <c r="L64" s="263"/>
      <c r="N64" s="262"/>
      <c r="O64" s="263"/>
      <c r="Q64" s="262"/>
      <c r="R64" s="263"/>
      <c r="T64" s="262"/>
      <c r="U64" s="263"/>
      <c r="V64" s="276"/>
      <c r="W64" s="262"/>
      <c r="X64" s="263"/>
      <c r="Z64" s="262"/>
      <c r="AA64" s="263"/>
      <c r="AC64" s="262"/>
      <c r="AD64" s="263"/>
      <c r="AE64" s="276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x14ac:dyDescent="0.25">
      <c r="A70" s="38">
        <f t="shared" ref="A70:A75" si="60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x14ac:dyDescent="0.25">
      <c r="A71" s="38">
        <f t="shared" si="60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x14ac:dyDescent="0.25">
      <c r="A72" s="38">
        <f t="shared" si="60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x14ac:dyDescent="0.25">
      <c r="A73" s="38">
        <f t="shared" si="60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x14ac:dyDescent="0.25">
      <c r="A74" s="38">
        <f t="shared" si="60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x14ac:dyDescent="0.25">
      <c r="A75" s="38">
        <f t="shared" si="60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</sheetData>
  <sheetProtection selectLockedCells="1"/>
  <mergeCells count="20">
    <mergeCell ref="A3:B3"/>
    <mergeCell ref="F17:F18"/>
    <mergeCell ref="I17:I18"/>
    <mergeCell ref="J1:M1"/>
    <mergeCell ref="B73:R73"/>
    <mergeCell ref="B74:R74"/>
    <mergeCell ref="B75:R75"/>
    <mergeCell ref="AG17:AG18"/>
    <mergeCell ref="B68:R68"/>
    <mergeCell ref="B69:R69"/>
    <mergeCell ref="B70:R70"/>
    <mergeCell ref="B71:R71"/>
    <mergeCell ref="B72:R72"/>
    <mergeCell ref="O17:O18"/>
    <mergeCell ref="R17:R18"/>
    <mergeCell ref="U17:U18"/>
    <mergeCell ref="X17:X18"/>
    <mergeCell ref="AA17:AA18"/>
    <mergeCell ref="AD17:AD18"/>
    <mergeCell ref="L17:L18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EBEE1-D223-42E3-AFE1-17CC0A6BFCA7}">
  <sheetPr>
    <tabColor theme="7" tint="-0.249977111117893"/>
  </sheetPr>
  <dimension ref="A1:AG75"/>
  <sheetViews>
    <sheetView showGridLines="0" workbookViewId="0">
      <selection activeCell="C62" sqref="C62"/>
    </sheetView>
  </sheetViews>
  <sheetFormatPr defaultColWidth="9.28515625" defaultRowHeight="13.5" x14ac:dyDescent="0.25"/>
  <cols>
    <col min="1" max="1" width="2.7109375" style="11" customWidth="1"/>
    <col min="2" max="2" width="20.28515625" style="11" customWidth="1"/>
    <col min="3" max="3" width="37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 t="s">
        <v>181</v>
      </c>
      <c r="I1" s="400" t="s">
        <v>241</v>
      </c>
      <c r="J1" s="400"/>
      <c r="K1" s="400"/>
      <c r="L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E5" s="53"/>
      <c r="F5" s="53"/>
      <c r="H5" s="53"/>
      <c r="I5" s="53"/>
      <c r="K5" s="53"/>
      <c r="L5" s="53"/>
      <c r="N5" s="53"/>
      <c r="O5" s="53"/>
      <c r="Q5" s="53"/>
      <c r="R5" s="53"/>
      <c r="T5" s="53"/>
      <c r="U5" s="53"/>
      <c r="W5" s="53"/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E6" s="53"/>
      <c r="F6" s="53"/>
      <c r="H6" s="53"/>
      <c r="I6" s="53"/>
      <c r="K6" s="53"/>
      <c r="L6" s="53"/>
      <c r="N6" s="53"/>
      <c r="O6" s="53"/>
      <c r="Q6" s="53"/>
      <c r="R6" s="53"/>
      <c r="T6" s="53"/>
      <c r="U6" s="53"/>
      <c r="W6" s="53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235</v>
      </c>
      <c r="E7" s="53"/>
      <c r="F7" s="53"/>
      <c r="H7" s="53"/>
      <c r="I7" s="53"/>
      <c r="K7" s="53"/>
      <c r="L7" s="53"/>
      <c r="N7" s="53"/>
      <c r="O7" s="53"/>
      <c r="Q7" s="53"/>
      <c r="R7" s="53"/>
      <c r="T7" s="53"/>
      <c r="U7" s="53"/>
      <c r="W7" s="53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A9" s="216"/>
      <c r="B9" s="216"/>
      <c r="C9" s="217" t="s">
        <v>236</v>
      </c>
      <c r="D9" s="216"/>
      <c r="E9" s="218"/>
      <c r="F9" s="219"/>
      <c r="G9" s="216"/>
      <c r="H9" s="218"/>
      <c r="I9" s="219"/>
      <c r="J9" s="216"/>
      <c r="K9" s="218"/>
      <c r="L9" s="219"/>
      <c r="M9" s="216"/>
      <c r="N9" s="218"/>
      <c r="O9" s="219"/>
      <c r="P9" s="216"/>
      <c r="Q9" s="218"/>
      <c r="R9" s="219"/>
      <c r="S9" s="216"/>
      <c r="T9" s="218"/>
      <c r="U9" s="219"/>
      <c r="V9" s="216"/>
      <c r="W9" s="218"/>
      <c r="X9" s="219"/>
      <c r="Y9" s="216"/>
      <c r="Z9" s="218"/>
      <c r="AA9" s="219"/>
      <c r="AB9" s="216"/>
      <c r="AC9" s="218"/>
      <c r="AD9" s="219"/>
      <c r="AE9" s="216"/>
      <c r="AF9" s="218"/>
      <c r="AG9" s="219"/>
    </row>
    <row r="10" spans="1:33" ht="13.15" customHeight="1" x14ac:dyDescent="0.25">
      <c r="A10" s="216"/>
      <c r="B10" s="216"/>
      <c r="C10" s="217" t="s">
        <v>187</v>
      </c>
      <c r="D10" s="216"/>
      <c r="E10" s="218"/>
      <c r="F10" s="219"/>
      <c r="G10" s="216"/>
      <c r="H10" s="218"/>
      <c r="I10" s="219"/>
      <c r="J10" s="216"/>
      <c r="K10" s="218"/>
      <c r="L10" s="219"/>
      <c r="M10" s="216"/>
      <c r="N10" s="218"/>
      <c r="O10" s="219"/>
      <c r="P10" s="216"/>
      <c r="Q10" s="218"/>
      <c r="R10" s="219"/>
      <c r="S10" s="216"/>
      <c r="T10" s="218"/>
      <c r="U10" s="219"/>
      <c r="V10" s="216"/>
      <c r="W10" s="218"/>
      <c r="X10" s="219"/>
      <c r="Y10" s="216"/>
      <c r="Z10" s="218"/>
      <c r="AA10" s="219"/>
      <c r="AB10" s="216"/>
      <c r="AC10" s="218"/>
      <c r="AD10" s="219"/>
      <c r="AE10" s="216"/>
      <c r="AF10" s="218"/>
      <c r="AG10" s="219"/>
    </row>
    <row r="11" spans="1:33" ht="13.15" customHeight="1" x14ac:dyDescent="0.25">
      <c r="A11" s="216"/>
      <c r="B11" s="216"/>
      <c r="C11" s="217" t="s">
        <v>237</v>
      </c>
      <c r="D11" s="216"/>
      <c r="E11" s="220"/>
      <c r="F11" s="219"/>
      <c r="G11" s="216"/>
      <c r="H11" s="220"/>
      <c r="I11" s="219"/>
      <c r="J11" s="216"/>
      <c r="K11" s="220"/>
      <c r="L11" s="219"/>
      <c r="M11" s="216"/>
      <c r="N11" s="220"/>
      <c r="O11" s="219"/>
      <c r="P11" s="216"/>
      <c r="Q11" s="220"/>
      <c r="R11" s="219"/>
      <c r="S11" s="216"/>
      <c r="T11" s="220"/>
      <c r="U11" s="219"/>
      <c r="V11" s="216"/>
      <c r="W11" s="220"/>
      <c r="X11" s="219"/>
      <c r="Y11" s="216"/>
      <c r="Z11" s="220"/>
      <c r="AA11" s="219"/>
      <c r="AB11" s="216"/>
      <c r="AC11" s="220"/>
      <c r="AD11" s="219"/>
      <c r="AE11" s="216"/>
      <c r="AF11" s="220"/>
      <c r="AG11" s="219"/>
    </row>
    <row r="12" spans="1:33" ht="13.15" customHeight="1" x14ac:dyDescent="0.25">
      <c r="A12" s="216"/>
      <c r="B12" s="216"/>
      <c r="C12" s="217" t="s">
        <v>238</v>
      </c>
      <c r="D12" s="216"/>
      <c r="E12" s="221"/>
      <c r="F12" s="219"/>
      <c r="G12" s="216"/>
      <c r="H12" s="221"/>
      <c r="I12" s="219"/>
      <c r="J12" s="216"/>
      <c r="K12" s="221"/>
      <c r="L12" s="219"/>
      <c r="M12" s="216"/>
      <c r="N12" s="221"/>
      <c r="O12" s="219"/>
      <c r="P12" s="216"/>
      <c r="Q12" s="221"/>
      <c r="R12" s="219"/>
      <c r="S12" s="216"/>
      <c r="T12" s="221"/>
      <c r="U12" s="219"/>
      <c r="V12" s="216"/>
      <c r="W12" s="221"/>
      <c r="X12" s="219"/>
      <c r="Y12" s="216"/>
      <c r="Z12" s="221"/>
      <c r="AA12" s="219"/>
      <c r="AB12" s="216"/>
      <c r="AC12" s="221"/>
      <c r="AD12" s="219"/>
      <c r="AE12" s="216"/>
      <c r="AF12" s="221"/>
      <c r="AG12" s="219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G14" s="53"/>
      <c r="H14" s="53"/>
      <c r="I14" s="53"/>
      <c r="J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239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02"/>
      <c r="F19" s="210">
        <f t="shared" ref="F19:F27" si="0">IFERROR(E19/E$27,0)</f>
        <v>0</v>
      </c>
      <c r="H19" s="202"/>
      <c r="I19" s="210">
        <f t="shared" ref="I19:I27" si="1">IFERROR(H19/H$27,0)</f>
        <v>0</v>
      </c>
      <c r="K19" s="202"/>
      <c r="L19" s="210">
        <f t="shared" ref="L19:L27" si="2">IFERROR(K19/K$27,0)</f>
        <v>0</v>
      </c>
      <c r="N19" s="202"/>
      <c r="O19" s="210">
        <f t="shared" ref="O19:O27" si="3">IFERROR(N19/N$27,0)</f>
        <v>0</v>
      </c>
      <c r="Q19" s="202"/>
      <c r="R19" s="210">
        <f t="shared" ref="R19:R27" si="4">IFERROR(Q19/Q$27,0)</f>
        <v>0</v>
      </c>
      <c r="T19" s="202"/>
      <c r="U19" s="210">
        <f t="shared" ref="U19:U27" si="5">IFERROR(T19/T$27,0)</f>
        <v>0</v>
      </c>
      <c r="W19" s="202"/>
      <c r="X19" s="210">
        <f t="shared" ref="X19:X27" si="6">IFERROR(W19/W$27,0)</f>
        <v>0</v>
      </c>
      <c r="Z19" s="202"/>
      <c r="AA19" s="210">
        <f t="shared" ref="AA19:AA27" si="7">IFERROR(Z19/Z$27,0)</f>
        <v>0</v>
      </c>
      <c r="AC19" s="202"/>
      <c r="AD19" s="210">
        <f t="shared" ref="AD19:AD27" si="8">IFERROR(AC19/AC$27,0)</f>
        <v>0</v>
      </c>
      <c r="AF19" s="202"/>
      <c r="AG19" s="210">
        <f t="shared" ref="AG19:AG27" si="9">IFERROR(AF19/AF$27,0)</f>
        <v>0</v>
      </c>
    </row>
    <row r="20" spans="2:33" ht="13.15" customHeight="1" x14ac:dyDescent="0.25">
      <c r="B20" s="11" t="s">
        <v>195</v>
      </c>
      <c r="E20" s="202"/>
      <c r="F20" s="210">
        <f t="shared" si="0"/>
        <v>0</v>
      </c>
      <c r="H20" s="202"/>
      <c r="I20" s="210">
        <f t="shared" si="1"/>
        <v>0</v>
      </c>
      <c r="K20" s="202"/>
      <c r="L20" s="210">
        <f t="shared" si="2"/>
        <v>0</v>
      </c>
      <c r="N20" s="202"/>
      <c r="O20" s="210">
        <f t="shared" si="3"/>
        <v>0</v>
      </c>
      <c r="Q20" s="202"/>
      <c r="R20" s="210">
        <f t="shared" si="4"/>
        <v>0</v>
      </c>
      <c r="T20" s="202"/>
      <c r="U20" s="210">
        <f t="shared" si="5"/>
        <v>0</v>
      </c>
      <c r="W20" s="202"/>
      <c r="X20" s="210">
        <f t="shared" si="6"/>
        <v>0</v>
      </c>
      <c r="Z20" s="202"/>
      <c r="AA20" s="210">
        <f t="shared" si="7"/>
        <v>0</v>
      </c>
      <c r="AC20" s="202"/>
      <c r="AD20" s="210">
        <f t="shared" si="8"/>
        <v>0</v>
      </c>
      <c r="AF20" s="202"/>
      <c r="AG20" s="210">
        <f t="shared" si="9"/>
        <v>0</v>
      </c>
    </row>
    <row r="21" spans="2:33" ht="13.15" customHeight="1" x14ac:dyDescent="0.25">
      <c r="B21" s="11" t="s">
        <v>76</v>
      </c>
      <c r="E21" s="202"/>
      <c r="F21" s="210">
        <f t="shared" si="0"/>
        <v>0</v>
      </c>
      <c r="H21" s="202"/>
      <c r="I21" s="210">
        <f t="shared" si="1"/>
        <v>0</v>
      </c>
      <c r="K21" s="202"/>
      <c r="L21" s="210">
        <f t="shared" si="2"/>
        <v>0</v>
      </c>
      <c r="N21" s="202"/>
      <c r="O21" s="210">
        <f t="shared" si="3"/>
        <v>0</v>
      </c>
      <c r="Q21" s="202"/>
      <c r="R21" s="210">
        <f t="shared" si="4"/>
        <v>0</v>
      </c>
      <c r="T21" s="202"/>
      <c r="U21" s="210">
        <f t="shared" si="5"/>
        <v>0</v>
      </c>
      <c r="W21" s="202"/>
      <c r="X21" s="210">
        <f t="shared" si="6"/>
        <v>0</v>
      </c>
      <c r="Z21" s="202"/>
      <c r="AA21" s="210">
        <f t="shared" si="7"/>
        <v>0</v>
      </c>
      <c r="AC21" s="202"/>
      <c r="AD21" s="210">
        <f t="shared" si="8"/>
        <v>0</v>
      </c>
      <c r="AF21" s="202"/>
      <c r="AG21" s="210">
        <f t="shared" si="9"/>
        <v>0</v>
      </c>
    </row>
    <row r="22" spans="2:33" ht="13.15" customHeight="1" x14ac:dyDescent="0.25">
      <c r="B22" s="261" t="s">
        <v>196</v>
      </c>
      <c r="E22" s="202"/>
      <c r="F22" s="210">
        <f t="shared" si="0"/>
        <v>0</v>
      </c>
      <c r="H22" s="202"/>
      <c r="I22" s="210">
        <f t="shared" si="1"/>
        <v>0</v>
      </c>
      <c r="K22" s="202"/>
      <c r="L22" s="210">
        <f t="shared" si="2"/>
        <v>0</v>
      </c>
      <c r="N22" s="202"/>
      <c r="O22" s="210">
        <f t="shared" si="3"/>
        <v>0</v>
      </c>
      <c r="Q22" s="202"/>
      <c r="R22" s="210">
        <f t="shared" si="4"/>
        <v>0</v>
      </c>
      <c r="T22" s="202"/>
      <c r="U22" s="210">
        <f t="shared" si="5"/>
        <v>0</v>
      </c>
      <c r="W22" s="202"/>
      <c r="X22" s="210">
        <f t="shared" si="6"/>
        <v>0</v>
      </c>
      <c r="Z22" s="202"/>
      <c r="AA22" s="210">
        <f t="shared" si="7"/>
        <v>0</v>
      </c>
      <c r="AC22" s="202"/>
      <c r="AD22" s="210">
        <f t="shared" si="8"/>
        <v>0</v>
      </c>
      <c r="AF22" s="202"/>
      <c r="AG22" s="210">
        <f t="shared" si="9"/>
        <v>0</v>
      </c>
    </row>
    <row r="23" spans="2:33" ht="13.15" customHeight="1" x14ac:dyDescent="0.25">
      <c r="B23" s="11" t="s">
        <v>81</v>
      </c>
      <c r="E23" s="202"/>
      <c r="F23" s="210">
        <f t="shared" si="0"/>
        <v>0</v>
      </c>
      <c r="H23" s="202"/>
      <c r="I23" s="210">
        <f t="shared" si="1"/>
        <v>0</v>
      </c>
      <c r="K23" s="202"/>
      <c r="L23" s="210">
        <f t="shared" si="2"/>
        <v>0</v>
      </c>
      <c r="N23" s="202"/>
      <c r="O23" s="210">
        <f t="shared" si="3"/>
        <v>0</v>
      </c>
      <c r="Q23" s="202"/>
      <c r="R23" s="210">
        <f t="shared" si="4"/>
        <v>0</v>
      </c>
      <c r="T23" s="202"/>
      <c r="U23" s="210">
        <f t="shared" si="5"/>
        <v>0</v>
      </c>
      <c r="W23" s="202"/>
      <c r="X23" s="210">
        <f t="shared" si="6"/>
        <v>0</v>
      </c>
      <c r="Z23" s="202"/>
      <c r="AA23" s="210">
        <f t="shared" si="7"/>
        <v>0</v>
      </c>
      <c r="AC23" s="202"/>
      <c r="AD23" s="210">
        <f t="shared" si="8"/>
        <v>0</v>
      </c>
      <c r="AF23" s="202"/>
      <c r="AG23" s="210">
        <f t="shared" si="9"/>
        <v>0</v>
      </c>
    </row>
    <row r="24" spans="2:33" ht="13.15" customHeight="1" x14ac:dyDescent="0.25">
      <c r="B24" s="11" t="s">
        <v>197</v>
      </c>
      <c r="E24" s="202"/>
      <c r="F24" s="210">
        <f t="shared" si="0"/>
        <v>0</v>
      </c>
      <c r="H24" s="202"/>
      <c r="I24" s="210">
        <f t="shared" si="1"/>
        <v>0</v>
      </c>
      <c r="K24" s="202"/>
      <c r="L24" s="210">
        <f t="shared" si="2"/>
        <v>0</v>
      </c>
      <c r="N24" s="202"/>
      <c r="O24" s="210">
        <f t="shared" si="3"/>
        <v>0</v>
      </c>
      <c r="Q24" s="202"/>
      <c r="R24" s="210">
        <f t="shared" si="4"/>
        <v>0</v>
      </c>
      <c r="T24" s="202"/>
      <c r="U24" s="210">
        <f t="shared" si="5"/>
        <v>0</v>
      </c>
      <c r="W24" s="202"/>
      <c r="X24" s="210">
        <f t="shared" si="6"/>
        <v>0</v>
      </c>
      <c r="Z24" s="202"/>
      <c r="AA24" s="210">
        <f t="shared" si="7"/>
        <v>0</v>
      </c>
      <c r="AC24" s="202"/>
      <c r="AD24" s="210">
        <f t="shared" si="8"/>
        <v>0</v>
      </c>
      <c r="AF24" s="202"/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02"/>
      <c r="F25" s="210">
        <f t="shared" si="0"/>
        <v>0</v>
      </c>
      <c r="H25" s="202"/>
      <c r="I25" s="210">
        <f t="shared" si="1"/>
        <v>0</v>
      </c>
      <c r="K25" s="202"/>
      <c r="L25" s="210">
        <f t="shared" si="2"/>
        <v>0</v>
      </c>
      <c r="N25" s="202"/>
      <c r="O25" s="210">
        <f t="shared" si="3"/>
        <v>0</v>
      </c>
      <c r="Q25" s="202"/>
      <c r="R25" s="210">
        <f t="shared" si="4"/>
        <v>0</v>
      </c>
      <c r="T25" s="202"/>
      <c r="U25" s="210">
        <f t="shared" si="5"/>
        <v>0</v>
      </c>
      <c r="W25" s="202"/>
      <c r="X25" s="210">
        <f t="shared" si="6"/>
        <v>0</v>
      </c>
      <c r="Z25" s="202"/>
      <c r="AA25" s="210">
        <f t="shared" si="7"/>
        <v>0</v>
      </c>
      <c r="AC25" s="202"/>
      <c r="AD25" s="210">
        <f t="shared" si="8"/>
        <v>0</v>
      </c>
      <c r="AF25" s="202"/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04"/>
      <c r="F26" s="211">
        <f t="shared" si="0"/>
        <v>0</v>
      </c>
      <c r="H26" s="204"/>
      <c r="I26" s="211">
        <f t="shared" si="1"/>
        <v>0</v>
      </c>
      <c r="K26" s="204"/>
      <c r="L26" s="211">
        <f t="shared" si="2"/>
        <v>0</v>
      </c>
      <c r="N26" s="204"/>
      <c r="O26" s="211">
        <f t="shared" si="3"/>
        <v>0</v>
      </c>
      <c r="Q26" s="204"/>
      <c r="R26" s="211">
        <f t="shared" si="4"/>
        <v>0</v>
      </c>
      <c r="T26" s="204"/>
      <c r="U26" s="211">
        <f t="shared" si="5"/>
        <v>0</v>
      </c>
      <c r="W26" s="204"/>
      <c r="X26" s="211">
        <f t="shared" si="6"/>
        <v>0</v>
      </c>
      <c r="Z26" s="204"/>
      <c r="AA26" s="211">
        <f t="shared" si="7"/>
        <v>0</v>
      </c>
      <c r="AC26" s="204"/>
      <c r="AD26" s="211">
        <f t="shared" si="8"/>
        <v>0</v>
      </c>
      <c r="AF26" s="204"/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02"/>
      <c r="F30" s="210">
        <f t="shared" ref="F30:F33" si="10">IFERROR(E30/E$27,0)</f>
        <v>0</v>
      </c>
      <c r="H30" s="202"/>
      <c r="I30" s="210">
        <f t="shared" ref="I30:I33" si="11">IFERROR(H30/H$27,0)</f>
        <v>0</v>
      </c>
      <c r="K30" s="202"/>
      <c r="L30" s="210">
        <f t="shared" ref="L30:L33" si="12">IFERROR(K30/K$27,0)</f>
        <v>0</v>
      </c>
      <c r="N30" s="202"/>
      <c r="O30" s="210">
        <f t="shared" ref="O30:O33" si="13">IFERROR(N30/N$27,0)</f>
        <v>0</v>
      </c>
      <c r="Q30" s="202"/>
      <c r="R30" s="210">
        <f t="shared" ref="R30:R33" si="14">IFERROR(Q30/Q$27,0)</f>
        <v>0</v>
      </c>
      <c r="T30" s="202"/>
      <c r="U30" s="210">
        <f t="shared" ref="U30:U33" si="15">IFERROR(T30/T$27,0)</f>
        <v>0</v>
      </c>
      <c r="W30" s="202"/>
      <c r="X30" s="210">
        <f t="shared" ref="X30:X33" si="16">IFERROR(W30/W$27,0)</f>
        <v>0</v>
      </c>
      <c r="Z30" s="202"/>
      <c r="AA30" s="210">
        <f t="shared" ref="AA30:AA33" si="17">IFERROR(Z30/Z$27,0)</f>
        <v>0</v>
      </c>
      <c r="AC30" s="202"/>
      <c r="AD30" s="210">
        <f t="shared" ref="AD30:AD33" si="18">IFERROR(AC30/AC$27,0)</f>
        <v>0</v>
      </c>
      <c r="AF30" s="202"/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02"/>
      <c r="F31" s="210">
        <f t="shared" si="10"/>
        <v>0</v>
      </c>
      <c r="H31" s="202"/>
      <c r="I31" s="210">
        <f t="shared" si="11"/>
        <v>0</v>
      </c>
      <c r="K31" s="202"/>
      <c r="L31" s="210">
        <f t="shared" si="12"/>
        <v>0</v>
      </c>
      <c r="N31" s="202"/>
      <c r="O31" s="210">
        <f t="shared" si="13"/>
        <v>0</v>
      </c>
      <c r="Q31" s="202"/>
      <c r="R31" s="210">
        <f t="shared" si="14"/>
        <v>0</v>
      </c>
      <c r="T31" s="202"/>
      <c r="U31" s="210">
        <f t="shared" si="15"/>
        <v>0</v>
      </c>
      <c r="W31" s="202"/>
      <c r="X31" s="210">
        <f t="shared" si="16"/>
        <v>0</v>
      </c>
      <c r="Z31" s="202"/>
      <c r="AA31" s="210">
        <f t="shared" si="17"/>
        <v>0</v>
      </c>
      <c r="AC31" s="202"/>
      <c r="AD31" s="210">
        <f t="shared" si="18"/>
        <v>0</v>
      </c>
      <c r="AF31" s="202"/>
      <c r="AG31" s="210">
        <f t="shared" si="19"/>
        <v>0</v>
      </c>
    </row>
    <row r="32" spans="2:33" ht="13.15" customHeight="1" x14ac:dyDescent="0.25">
      <c r="B32" s="11" t="s">
        <v>203</v>
      </c>
      <c r="E32" s="204"/>
      <c r="F32" s="211">
        <f t="shared" si="10"/>
        <v>0</v>
      </c>
      <c r="H32" s="204"/>
      <c r="I32" s="211">
        <f t="shared" si="11"/>
        <v>0</v>
      </c>
      <c r="K32" s="204"/>
      <c r="L32" s="211">
        <f t="shared" si="12"/>
        <v>0</v>
      </c>
      <c r="N32" s="204"/>
      <c r="O32" s="211">
        <f t="shared" si="13"/>
        <v>0</v>
      </c>
      <c r="Q32" s="204"/>
      <c r="R32" s="211">
        <f t="shared" si="14"/>
        <v>0</v>
      </c>
      <c r="T32" s="204"/>
      <c r="U32" s="211">
        <f t="shared" si="15"/>
        <v>0</v>
      </c>
      <c r="W32" s="204"/>
      <c r="X32" s="211">
        <f t="shared" si="16"/>
        <v>0</v>
      </c>
      <c r="Z32" s="204"/>
      <c r="AA32" s="211">
        <f t="shared" si="17"/>
        <v>0</v>
      </c>
      <c r="AC32" s="204"/>
      <c r="AD32" s="211">
        <f t="shared" si="18"/>
        <v>0</v>
      </c>
      <c r="AF32" s="204"/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02"/>
      <c r="F36" s="210">
        <f t="shared" ref="F36:F39" si="20">IFERROR(E36/E$27,0)</f>
        <v>0</v>
      </c>
      <c r="H36" s="202"/>
      <c r="I36" s="210">
        <f t="shared" ref="I36:I39" si="21">IFERROR(H36/H$27,0)</f>
        <v>0</v>
      </c>
      <c r="K36" s="202"/>
      <c r="L36" s="210">
        <f t="shared" ref="L36:L39" si="22">IFERROR(K36/K$27,0)</f>
        <v>0</v>
      </c>
      <c r="N36" s="202"/>
      <c r="O36" s="210">
        <f t="shared" ref="O36:O39" si="23">IFERROR(N36/N$27,0)</f>
        <v>0</v>
      </c>
      <c r="Q36" s="202"/>
      <c r="R36" s="210">
        <f t="shared" ref="R36:R39" si="24">IFERROR(Q36/Q$27,0)</f>
        <v>0</v>
      </c>
      <c r="T36" s="202"/>
      <c r="U36" s="210">
        <f t="shared" ref="U36:U39" si="25">IFERROR(T36/T$27,0)</f>
        <v>0</v>
      </c>
      <c r="W36" s="202"/>
      <c r="X36" s="210">
        <f t="shared" ref="X36:X39" si="26">IFERROR(W36/W$27,0)</f>
        <v>0</v>
      </c>
      <c r="Z36" s="202"/>
      <c r="AA36" s="210">
        <f t="shared" ref="AA36:AA39" si="27">IFERROR(Z36/Z$27,0)</f>
        <v>0</v>
      </c>
      <c r="AC36" s="202"/>
      <c r="AD36" s="210">
        <f t="shared" ref="AD36:AD39" si="28">IFERROR(AC36/AC$27,0)</f>
        <v>0</v>
      </c>
      <c r="AF36" s="202"/>
      <c r="AG36" s="210">
        <f t="shared" ref="AG36:AG39" si="29">IFERROR(AF36/AF$27,0)</f>
        <v>0</v>
      </c>
    </row>
    <row r="37" spans="2:33" ht="13.15" customHeight="1" x14ac:dyDescent="0.25">
      <c r="B37" s="11" t="s">
        <v>207</v>
      </c>
      <c r="E37" s="202"/>
      <c r="F37" s="210">
        <f t="shared" si="20"/>
        <v>0</v>
      </c>
      <c r="H37" s="202"/>
      <c r="I37" s="210">
        <f t="shared" si="21"/>
        <v>0</v>
      </c>
      <c r="K37" s="202"/>
      <c r="L37" s="210">
        <f t="shared" si="22"/>
        <v>0</v>
      </c>
      <c r="N37" s="202"/>
      <c r="O37" s="210">
        <f t="shared" si="23"/>
        <v>0</v>
      </c>
      <c r="Q37" s="202"/>
      <c r="R37" s="210">
        <f t="shared" si="24"/>
        <v>0</v>
      </c>
      <c r="T37" s="202"/>
      <c r="U37" s="210">
        <f t="shared" si="25"/>
        <v>0</v>
      </c>
      <c r="W37" s="202"/>
      <c r="X37" s="210">
        <f t="shared" si="26"/>
        <v>0</v>
      </c>
      <c r="Z37" s="202"/>
      <c r="AA37" s="210">
        <f t="shared" si="27"/>
        <v>0</v>
      </c>
      <c r="AC37" s="202"/>
      <c r="AD37" s="210">
        <f t="shared" si="28"/>
        <v>0</v>
      </c>
      <c r="AF37" s="202"/>
      <c r="AG37" s="210">
        <f t="shared" si="29"/>
        <v>0</v>
      </c>
    </row>
    <row r="38" spans="2:33" ht="13.15" customHeight="1" x14ac:dyDescent="0.25">
      <c r="B38" s="11" t="s">
        <v>208</v>
      </c>
      <c r="E38" s="204"/>
      <c r="F38" s="211">
        <f t="shared" si="20"/>
        <v>0</v>
      </c>
      <c r="H38" s="204"/>
      <c r="I38" s="211">
        <f t="shared" si="21"/>
        <v>0</v>
      </c>
      <c r="K38" s="204"/>
      <c r="L38" s="211">
        <f t="shared" si="22"/>
        <v>0</v>
      </c>
      <c r="N38" s="204"/>
      <c r="O38" s="211">
        <f t="shared" si="23"/>
        <v>0</v>
      </c>
      <c r="Q38" s="204"/>
      <c r="R38" s="211">
        <f t="shared" si="24"/>
        <v>0</v>
      </c>
      <c r="T38" s="204"/>
      <c r="U38" s="211">
        <f t="shared" si="25"/>
        <v>0</v>
      </c>
      <c r="W38" s="204"/>
      <c r="X38" s="211">
        <f t="shared" si="26"/>
        <v>0</v>
      </c>
      <c r="Z38" s="204"/>
      <c r="AA38" s="211">
        <f t="shared" si="27"/>
        <v>0</v>
      </c>
      <c r="AC38" s="204"/>
      <c r="AD38" s="211">
        <f t="shared" si="28"/>
        <v>0</v>
      </c>
      <c r="AF38" s="204"/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si="21"/>
        <v>0</v>
      </c>
      <c r="K39" s="212">
        <f>SUM(K36:K38)</f>
        <v>0</v>
      </c>
      <c r="L39" s="213">
        <f t="shared" si="22"/>
        <v>0</v>
      </c>
      <c r="N39" s="212">
        <f>SUM(N36:N38)</f>
        <v>0</v>
      </c>
      <c r="O39" s="213">
        <f t="shared" si="23"/>
        <v>0</v>
      </c>
      <c r="Q39" s="212">
        <f>SUM(Q36:Q38)</f>
        <v>0</v>
      </c>
      <c r="R39" s="213">
        <f t="shared" si="24"/>
        <v>0</v>
      </c>
      <c r="T39" s="212">
        <f>SUM(T36:T38)</f>
        <v>0</v>
      </c>
      <c r="U39" s="213">
        <f t="shared" si="25"/>
        <v>0</v>
      </c>
      <c r="W39" s="212">
        <f>SUM(W36:W38)</f>
        <v>0</v>
      </c>
      <c r="X39" s="213">
        <f t="shared" si="26"/>
        <v>0</v>
      </c>
      <c r="Z39" s="212">
        <f>SUM(Z36:Z38)</f>
        <v>0</v>
      </c>
      <c r="AA39" s="213">
        <f t="shared" si="27"/>
        <v>0</v>
      </c>
      <c r="AC39" s="212">
        <f>SUM(AC36:AC38)</f>
        <v>0</v>
      </c>
      <c r="AD39" s="213">
        <f t="shared" si="28"/>
        <v>0</v>
      </c>
      <c r="AF39" s="212">
        <f>SUM(AF36:AF38)</f>
        <v>0</v>
      </c>
      <c r="AG39" s="213">
        <f t="shared" si="29"/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02"/>
      <c r="F42" s="210">
        <f t="shared" ref="F42:F54" si="30">IFERROR(E42/E$27,0)</f>
        <v>0</v>
      </c>
      <c r="H42" s="202"/>
      <c r="I42" s="210">
        <f t="shared" ref="I42:I54" si="31">IFERROR(H42/H$27,0)</f>
        <v>0</v>
      </c>
      <c r="K42" s="202"/>
      <c r="L42" s="210">
        <f t="shared" ref="L42:L54" si="32">IFERROR(K42/K$27,0)</f>
        <v>0</v>
      </c>
      <c r="N42" s="202"/>
      <c r="O42" s="210">
        <f t="shared" ref="O42:O54" si="33">IFERROR(N42/N$27,0)</f>
        <v>0</v>
      </c>
      <c r="Q42" s="202"/>
      <c r="R42" s="210">
        <f t="shared" ref="R42:R54" si="34">IFERROR(Q42/Q$27,0)</f>
        <v>0</v>
      </c>
      <c r="T42" s="202"/>
      <c r="U42" s="210">
        <f t="shared" ref="U42:U54" si="35">IFERROR(T42/T$27,0)</f>
        <v>0</v>
      </c>
      <c r="W42" s="202"/>
      <c r="X42" s="210">
        <f t="shared" ref="X42:X54" si="36">IFERROR(W42/W$27,0)</f>
        <v>0</v>
      </c>
      <c r="Z42" s="202"/>
      <c r="AA42" s="210">
        <f t="shared" ref="AA42:AA54" si="37">IFERROR(Z42/Z$27,0)</f>
        <v>0</v>
      </c>
      <c r="AC42" s="202"/>
      <c r="AD42" s="210">
        <f t="shared" ref="AD42:AD54" si="38">IFERROR(AC42/AC$27,0)</f>
        <v>0</v>
      </c>
      <c r="AF42" s="202"/>
      <c r="AG42" s="210">
        <f t="shared" ref="AG42:AG54" si="39">IFERROR(AF42/AF$27,0)</f>
        <v>0</v>
      </c>
    </row>
    <row r="43" spans="2:33" ht="13.15" customHeight="1" x14ac:dyDescent="0.25">
      <c r="B43" s="11" t="s">
        <v>212</v>
      </c>
      <c r="E43" s="202"/>
      <c r="F43" s="210">
        <f t="shared" si="30"/>
        <v>0</v>
      </c>
      <c r="H43" s="202"/>
      <c r="I43" s="210">
        <f t="shared" si="31"/>
        <v>0</v>
      </c>
      <c r="K43" s="202"/>
      <c r="L43" s="210">
        <f t="shared" si="32"/>
        <v>0</v>
      </c>
      <c r="N43" s="202"/>
      <c r="O43" s="210">
        <f t="shared" si="33"/>
        <v>0</v>
      </c>
      <c r="Q43" s="202"/>
      <c r="R43" s="210">
        <f t="shared" si="34"/>
        <v>0</v>
      </c>
      <c r="T43" s="202"/>
      <c r="U43" s="210">
        <f t="shared" si="35"/>
        <v>0</v>
      </c>
      <c r="W43" s="202"/>
      <c r="X43" s="210">
        <f t="shared" si="36"/>
        <v>0</v>
      </c>
      <c r="Z43" s="202"/>
      <c r="AA43" s="210">
        <f t="shared" si="37"/>
        <v>0</v>
      </c>
      <c r="AC43" s="202"/>
      <c r="AD43" s="210">
        <f t="shared" si="38"/>
        <v>0</v>
      </c>
      <c r="AF43" s="202"/>
      <c r="AG43" s="210">
        <f t="shared" si="39"/>
        <v>0</v>
      </c>
    </row>
    <row r="44" spans="2:33" ht="13.15" customHeight="1" x14ac:dyDescent="0.25">
      <c r="B44" s="11" t="s">
        <v>213</v>
      </c>
      <c r="E44" s="202"/>
      <c r="F44" s="210">
        <f t="shared" si="30"/>
        <v>0</v>
      </c>
      <c r="H44" s="202"/>
      <c r="I44" s="210">
        <f t="shared" si="31"/>
        <v>0</v>
      </c>
      <c r="K44" s="202"/>
      <c r="L44" s="210">
        <f t="shared" si="32"/>
        <v>0</v>
      </c>
      <c r="N44" s="202"/>
      <c r="O44" s="210">
        <f t="shared" si="33"/>
        <v>0</v>
      </c>
      <c r="Q44" s="202"/>
      <c r="R44" s="210">
        <f t="shared" si="34"/>
        <v>0</v>
      </c>
      <c r="T44" s="202"/>
      <c r="U44" s="210">
        <f t="shared" si="35"/>
        <v>0</v>
      </c>
      <c r="W44" s="202"/>
      <c r="X44" s="210">
        <f t="shared" si="36"/>
        <v>0</v>
      </c>
      <c r="Z44" s="202"/>
      <c r="AA44" s="210">
        <f t="shared" si="37"/>
        <v>0</v>
      </c>
      <c r="AC44" s="202"/>
      <c r="AD44" s="210">
        <f t="shared" si="38"/>
        <v>0</v>
      </c>
      <c r="AF44" s="202"/>
      <c r="AG44" s="210">
        <f t="shared" si="39"/>
        <v>0</v>
      </c>
    </row>
    <row r="45" spans="2:33" ht="13.15" customHeight="1" x14ac:dyDescent="0.25">
      <c r="B45" s="11" t="s">
        <v>214</v>
      </c>
      <c r="E45" s="202"/>
      <c r="F45" s="210">
        <f t="shared" si="30"/>
        <v>0</v>
      </c>
      <c r="H45" s="202"/>
      <c r="I45" s="210">
        <f t="shared" si="31"/>
        <v>0</v>
      </c>
      <c r="K45" s="202"/>
      <c r="L45" s="210">
        <f t="shared" si="32"/>
        <v>0</v>
      </c>
      <c r="N45" s="202"/>
      <c r="O45" s="210">
        <f t="shared" si="33"/>
        <v>0</v>
      </c>
      <c r="Q45" s="202"/>
      <c r="R45" s="210">
        <f t="shared" si="34"/>
        <v>0</v>
      </c>
      <c r="T45" s="202"/>
      <c r="U45" s="210">
        <f t="shared" si="35"/>
        <v>0</v>
      </c>
      <c r="W45" s="202"/>
      <c r="X45" s="210">
        <f t="shared" si="36"/>
        <v>0</v>
      </c>
      <c r="Z45" s="202"/>
      <c r="AA45" s="210">
        <f t="shared" si="37"/>
        <v>0</v>
      </c>
      <c r="AC45" s="202"/>
      <c r="AD45" s="210">
        <f t="shared" si="38"/>
        <v>0</v>
      </c>
      <c r="AF45" s="202"/>
      <c r="AG45" s="210">
        <f t="shared" si="39"/>
        <v>0</v>
      </c>
    </row>
    <row r="46" spans="2:33" ht="13.15" customHeight="1" x14ac:dyDescent="0.25">
      <c r="B46" s="11" t="s">
        <v>215</v>
      </c>
      <c r="E46" s="202"/>
      <c r="F46" s="210">
        <f t="shared" si="30"/>
        <v>0</v>
      </c>
      <c r="H46" s="202"/>
      <c r="I46" s="210">
        <f t="shared" si="31"/>
        <v>0</v>
      </c>
      <c r="K46" s="202"/>
      <c r="L46" s="210">
        <f t="shared" si="32"/>
        <v>0</v>
      </c>
      <c r="N46" s="202"/>
      <c r="O46" s="210">
        <f t="shared" si="33"/>
        <v>0</v>
      </c>
      <c r="Q46" s="202"/>
      <c r="R46" s="210">
        <f t="shared" si="34"/>
        <v>0</v>
      </c>
      <c r="T46" s="202"/>
      <c r="U46" s="210">
        <f t="shared" si="35"/>
        <v>0</v>
      </c>
      <c r="W46" s="202"/>
      <c r="X46" s="210">
        <f t="shared" si="36"/>
        <v>0</v>
      </c>
      <c r="Z46" s="202"/>
      <c r="AA46" s="210">
        <f t="shared" si="37"/>
        <v>0</v>
      </c>
      <c r="AC46" s="202"/>
      <c r="AD46" s="210">
        <f t="shared" si="38"/>
        <v>0</v>
      </c>
      <c r="AF46" s="202"/>
      <c r="AG46" s="210">
        <f t="shared" si="39"/>
        <v>0</v>
      </c>
    </row>
    <row r="47" spans="2:33" ht="13.15" customHeight="1" x14ac:dyDescent="0.25">
      <c r="B47" s="11" t="s">
        <v>216</v>
      </c>
      <c r="E47" s="202"/>
      <c r="F47" s="210">
        <f t="shared" si="30"/>
        <v>0</v>
      </c>
      <c r="H47" s="202"/>
      <c r="I47" s="210">
        <f t="shared" si="31"/>
        <v>0</v>
      </c>
      <c r="K47" s="202"/>
      <c r="L47" s="210">
        <f t="shared" si="32"/>
        <v>0</v>
      </c>
      <c r="N47" s="202"/>
      <c r="O47" s="210">
        <f t="shared" si="33"/>
        <v>0</v>
      </c>
      <c r="Q47" s="202"/>
      <c r="R47" s="210">
        <f t="shared" si="34"/>
        <v>0</v>
      </c>
      <c r="T47" s="202"/>
      <c r="U47" s="210">
        <f t="shared" si="35"/>
        <v>0</v>
      </c>
      <c r="W47" s="202"/>
      <c r="X47" s="210">
        <f t="shared" si="36"/>
        <v>0</v>
      </c>
      <c r="Z47" s="202"/>
      <c r="AA47" s="210">
        <f t="shared" si="37"/>
        <v>0</v>
      </c>
      <c r="AC47" s="202"/>
      <c r="AD47" s="210">
        <f t="shared" si="38"/>
        <v>0</v>
      </c>
      <c r="AF47" s="202"/>
      <c r="AG47" s="210">
        <f t="shared" si="39"/>
        <v>0</v>
      </c>
    </row>
    <row r="48" spans="2:33" ht="13.15" customHeight="1" x14ac:dyDescent="0.25">
      <c r="B48" s="11" t="s">
        <v>217</v>
      </c>
      <c r="E48" s="202"/>
      <c r="F48" s="210">
        <f t="shared" si="30"/>
        <v>0</v>
      </c>
      <c r="H48" s="202"/>
      <c r="I48" s="210">
        <f t="shared" si="31"/>
        <v>0</v>
      </c>
      <c r="K48" s="202"/>
      <c r="L48" s="210">
        <f t="shared" si="32"/>
        <v>0</v>
      </c>
      <c r="N48" s="202"/>
      <c r="O48" s="210">
        <f t="shared" si="33"/>
        <v>0</v>
      </c>
      <c r="Q48" s="202"/>
      <c r="R48" s="210">
        <f t="shared" si="34"/>
        <v>0</v>
      </c>
      <c r="T48" s="202"/>
      <c r="U48" s="210">
        <f t="shared" si="35"/>
        <v>0</v>
      </c>
      <c r="W48" s="202"/>
      <c r="X48" s="210">
        <f t="shared" si="36"/>
        <v>0</v>
      </c>
      <c r="Z48" s="202"/>
      <c r="AA48" s="210">
        <f t="shared" si="37"/>
        <v>0</v>
      </c>
      <c r="AC48" s="202"/>
      <c r="AD48" s="210">
        <f t="shared" si="38"/>
        <v>0</v>
      </c>
      <c r="AF48" s="202"/>
      <c r="AG48" s="210">
        <f t="shared" si="39"/>
        <v>0</v>
      </c>
    </row>
    <row r="49" spans="2:33" ht="13.15" customHeight="1" x14ac:dyDescent="0.25">
      <c r="B49" s="11" t="s">
        <v>218</v>
      </c>
      <c r="E49" s="202"/>
      <c r="F49" s="210">
        <f t="shared" si="30"/>
        <v>0</v>
      </c>
      <c r="H49" s="202"/>
      <c r="I49" s="210">
        <f t="shared" si="31"/>
        <v>0</v>
      </c>
      <c r="K49" s="202"/>
      <c r="L49" s="210">
        <f t="shared" si="32"/>
        <v>0</v>
      </c>
      <c r="N49" s="202"/>
      <c r="O49" s="210">
        <f t="shared" si="33"/>
        <v>0</v>
      </c>
      <c r="Q49" s="202"/>
      <c r="R49" s="210">
        <f t="shared" si="34"/>
        <v>0</v>
      </c>
      <c r="T49" s="202"/>
      <c r="U49" s="210">
        <f t="shared" si="35"/>
        <v>0</v>
      </c>
      <c r="W49" s="202"/>
      <c r="X49" s="210">
        <f t="shared" si="36"/>
        <v>0</v>
      </c>
      <c r="Z49" s="202"/>
      <c r="AA49" s="210">
        <f t="shared" si="37"/>
        <v>0</v>
      </c>
      <c r="AC49" s="202"/>
      <c r="AD49" s="210">
        <f t="shared" si="38"/>
        <v>0</v>
      </c>
      <c r="AF49" s="202"/>
      <c r="AG49" s="210">
        <f t="shared" si="39"/>
        <v>0</v>
      </c>
    </row>
    <row r="50" spans="2:33" x14ac:dyDescent="0.25">
      <c r="B50" s="11" t="s">
        <v>219</v>
      </c>
      <c r="E50" s="202"/>
      <c r="F50" s="210">
        <f t="shared" si="30"/>
        <v>0</v>
      </c>
      <c r="H50" s="202"/>
      <c r="I50" s="210">
        <f t="shared" si="31"/>
        <v>0</v>
      </c>
      <c r="K50" s="202"/>
      <c r="L50" s="210">
        <f t="shared" si="32"/>
        <v>0</v>
      </c>
      <c r="N50" s="202"/>
      <c r="O50" s="210">
        <f t="shared" si="33"/>
        <v>0</v>
      </c>
      <c r="Q50" s="202"/>
      <c r="R50" s="210">
        <f t="shared" si="34"/>
        <v>0</v>
      </c>
      <c r="T50" s="202"/>
      <c r="U50" s="210">
        <f t="shared" si="35"/>
        <v>0</v>
      </c>
      <c r="W50" s="202"/>
      <c r="X50" s="210">
        <f t="shared" si="36"/>
        <v>0</v>
      </c>
      <c r="Z50" s="202"/>
      <c r="AA50" s="210">
        <f t="shared" si="37"/>
        <v>0</v>
      </c>
      <c r="AC50" s="202"/>
      <c r="AD50" s="210">
        <f t="shared" si="38"/>
        <v>0</v>
      </c>
      <c r="AF50" s="202"/>
      <c r="AG50" s="210">
        <f t="shared" si="39"/>
        <v>0</v>
      </c>
    </row>
    <row r="51" spans="2:33" ht="13.15" customHeight="1" x14ac:dyDescent="0.25">
      <c r="B51" s="11" t="s">
        <v>220</v>
      </c>
      <c r="E51" s="202"/>
      <c r="F51" s="210">
        <f t="shared" si="30"/>
        <v>0</v>
      </c>
      <c r="H51" s="202"/>
      <c r="I51" s="210">
        <f t="shared" si="31"/>
        <v>0</v>
      </c>
      <c r="K51" s="202"/>
      <c r="L51" s="210">
        <f t="shared" si="32"/>
        <v>0</v>
      </c>
      <c r="N51" s="202"/>
      <c r="O51" s="210">
        <f t="shared" si="33"/>
        <v>0</v>
      </c>
      <c r="Q51" s="202"/>
      <c r="R51" s="210">
        <f t="shared" si="34"/>
        <v>0</v>
      </c>
      <c r="T51" s="202"/>
      <c r="U51" s="210">
        <f t="shared" si="35"/>
        <v>0</v>
      </c>
      <c r="W51" s="202"/>
      <c r="X51" s="210">
        <f t="shared" si="36"/>
        <v>0</v>
      </c>
      <c r="Z51" s="202"/>
      <c r="AA51" s="210">
        <f t="shared" si="37"/>
        <v>0</v>
      </c>
      <c r="AC51" s="202"/>
      <c r="AD51" s="210">
        <f t="shared" si="38"/>
        <v>0</v>
      </c>
      <c r="AF51" s="202"/>
      <c r="AG51" s="210">
        <f t="shared" si="39"/>
        <v>0</v>
      </c>
    </row>
    <row r="52" spans="2:33" ht="13.15" customHeight="1" x14ac:dyDescent="0.25">
      <c r="B52" s="11" t="s">
        <v>221</v>
      </c>
      <c r="E52" s="202"/>
      <c r="F52" s="210">
        <f t="shared" si="30"/>
        <v>0</v>
      </c>
      <c r="H52" s="202"/>
      <c r="I52" s="210">
        <f t="shared" si="31"/>
        <v>0</v>
      </c>
      <c r="K52" s="202"/>
      <c r="L52" s="210">
        <f t="shared" si="32"/>
        <v>0</v>
      </c>
      <c r="N52" s="202"/>
      <c r="O52" s="210">
        <f t="shared" si="33"/>
        <v>0</v>
      </c>
      <c r="Q52" s="202"/>
      <c r="R52" s="210">
        <f t="shared" si="34"/>
        <v>0</v>
      </c>
      <c r="T52" s="202"/>
      <c r="U52" s="210">
        <f t="shared" si="35"/>
        <v>0</v>
      </c>
      <c r="W52" s="202"/>
      <c r="X52" s="210">
        <f t="shared" si="36"/>
        <v>0</v>
      </c>
      <c r="Z52" s="202"/>
      <c r="AA52" s="210">
        <f t="shared" si="37"/>
        <v>0</v>
      </c>
      <c r="AC52" s="202"/>
      <c r="AD52" s="210">
        <f t="shared" si="38"/>
        <v>0</v>
      </c>
      <c r="AF52" s="202"/>
      <c r="AG52" s="210">
        <f t="shared" si="39"/>
        <v>0</v>
      </c>
    </row>
    <row r="53" spans="2:33" ht="13.15" customHeight="1" x14ac:dyDescent="0.25">
      <c r="B53" s="11" t="s">
        <v>222</v>
      </c>
      <c r="E53" s="204"/>
      <c r="F53" s="211">
        <f t="shared" si="30"/>
        <v>0</v>
      </c>
      <c r="H53" s="204"/>
      <c r="I53" s="211">
        <f t="shared" si="31"/>
        <v>0</v>
      </c>
      <c r="K53" s="204"/>
      <c r="L53" s="211">
        <f t="shared" si="32"/>
        <v>0</v>
      </c>
      <c r="N53" s="204"/>
      <c r="O53" s="211">
        <f t="shared" si="33"/>
        <v>0</v>
      </c>
      <c r="Q53" s="204"/>
      <c r="R53" s="211">
        <f t="shared" si="34"/>
        <v>0</v>
      </c>
      <c r="T53" s="204"/>
      <c r="U53" s="211">
        <f t="shared" si="35"/>
        <v>0</v>
      </c>
      <c r="W53" s="204"/>
      <c r="X53" s="211">
        <f t="shared" si="36"/>
        <v>0</v>
      </c>
      <c r="Z53" s="204"/>
      <c r="AA53" s="211">
        <f t="shared" si="37"/>
        <v>0</v>
      </c>
      <c r="AC53" s="204"/>
      <c r="AD53" s="211">
        <f t="shared" si="38"/>
        <v>0</v>
      </c>
      <c r="AF53" s="204"/>
      <c r="AG53" s="211">
        <f t="shared" si="39"/>
        <v>0</v>
      </c>
    </row>
    <row r="54" spans="2:33" ht="13.15" customHeight="1" x14ac:dyDescent="0.25">
      <c r="B54" s="53" t="s">
        <v>223</v>
      </c>
      <c r="C54" s="53"/>
      <c r="D54" s="53"/>
      <c r="E54" s="212">
        <f>SUM(E42:E53)</f>
        <v>0</v>
      </c>
      <c r="F54" s="213">
        <f t="shared" si="30"/>
        <v>0</v>
      </c>
      <c r="H54" s="212">
        <f>SUM(H42:H53)</f>
        <v>0</v>
      </c>
      <c r="I54" s="213">
        <f t="shared" si="31"/>
        <v>0</v>
      </c>
      <c r="K54" s="212">
        <f>SUM(K42:K53)</f>
        <v>0</v>
      </c>
      <c r="L54" s="213">
        <f t="shared" si="32"/>
        <v>0</v>
      </c>
      <c r="N54" s="212">
        <f>SUM(N42:N53)</f>
        <v>0</v>
      </c>
      <c r="O54" s="213">
        <f t="shared" si="33"/>
        <v>0</v>
      </c>
      <c r="Q54" s="212">
        <f>SUM(Q42:Q53)</f>
        <v>0</v>
      </c>
      <c r="R54" s="213">
        <f t="shared" si="34"/>
        <v>0</v>
      </c>
      <c r="T54" s="212">
        <f>SUM(T42:T53)</f>
        <v>0</v>
      </c>
      <c r="U54" s="213">
        <f t="shared" si="35"/>
        <v>0</v>
      </c>
      <c r="W54" s="212">
        <f>SUM(W42:W53)</f>
        <v>0</v>
      </c>
      <c r="X54" s="213">
        <f t="shared" si="36"/>
        <v>0</v>
      </c>
      <c r="Z54" s="212">
        <f>SUM(Z42:Z53)</f>
        <v>0</v>
      </c>
      <c r="AA54" s="213">
        <f t="shared" si="37"/>
        <v>0</v>
      </c>
      <c r="AC54" s="212">
        <f>SUM(AC42:AC53)</f>
        <v>0</v>
      </c>
      <c r="AD54" s="213">
        <f t="shared" si="38"/>
        <v>0</v>
      </c>
      <c r="AF54" s="212">
        <f>SUM(AF42:AF53)</f>
        <v>0</v>
      </c>
      <c r="AG54" s="213">
        <f t="shared" si="39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02"/>
      <c r="F57" s="210">
        <f t="shared" ref="F57:F63" si="40">IFERROR(E57/E$27,0)</f>
        <v>0</v>
      </c>
      <c r="H57" s="202"/>
      <c r="I57" s="210">
        <f t="shared" ref="I57:I61" si="41">IFERROR(H57/H$27,0)</f>
        <v>0</v>
      </c>
      <c r="K57" s="202"/>
      <c r="L57" s="210">
        <f t="shared" ref="L57:L61" si="42">IFERROR(K57/K$27,0)</f>
        <v>0</v>
      </c>
      <c r="N57" s="202"/>
      <c r="O57" s="210">
        <f t="shared" ref="O57:O61" si="43">IFERROR(N57/N$27,0)</f>
        <v>0</v>
      </c>
      <c r="Q57" s="202"/>
      <c r="R57" s="210">
        <f t="shared" ref="R57:R61" si="44">IFERROR(Q57/Q$27,0)</f>
        <v>0</v>
      </c>
      <c r="T57" s="202"/>
      <c r="U57" s="210">
        <f t="shared" ref="U57:U61" si="45">IFERROR(T57/T$27,0)</f>
        <v>0</v>
      </c>
      <c r="W57" s="202"/>
      <c r="X57" s="210">
        <f t="shared" ref="X57:X61" si="46">IFERROR(W57/W$27,0)</f>
        <v>0</v>
      </c>
      <c r="Z57" s="202"/>
      <c r="AA57" s="210">
        <f t="shared" ref="AA57:AA61" si="47">IFERROR(Z57/Z$27,0)</f>
        <v>0</v>
      </c>
      <c r="AC57" s="202"/>
      <c r="AD57" s="210">
        <f t="shared" ref="AD57:AD61" si="48">IFERROR(AC57/AC$27,0)</f>
        <v>0</v>
      </c>
      <c r="AF57" s="202"/>
      <c r="AG57" s="210">
        <f t="shared" ref="AG57:AG61" si="49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02"/>
      <c r="F58" s="210">
        <f t="shared" si="40"/>
        <v>0</v>
      </c>
      <c r="H58" s="202"/>
      <c r="I58" s="210">
        <f t="shared" si="41"/>
        <v>0</v>
      </c>
      <c r="K58" s="202"/>
      <c r="L58" s="210">
        <f t="shared" si="42"/>
        <v>0</v>
      </c>
      <c r="N58" s="202"/>
      <c r="O58" s="210">
        <f t="shared" si="43"/>
        <v>0</v>
      </c>
      <c r="Q58" s="202"/>
      <c r="R58" s="210">
        <f t="shared" si="44"/>
        <v>0</v>
      </c>
      <c r="T58" s="202"/>
      <c r="U58" s="210">
        <f t="shared" si="45"/>
        <v>0</v>
      </c>
      <c r="W58" s="202"/>
      <c r="X58" s="210">
        <f t="shared" si="46"/>
        <v>0</v>
      </c>
      <c r="Z58" s="202"/>
      <c r="AA58" s="210">
        <f t="shared" si="47"/>
        <v>0</v>
      </c>
      <c r="AC58" s="202"/>
      <c r="AD58" s="210">
        <f t="shared" si="48"/>
        <v>0</v>
      </c>
      <c r="AF58" s="202"/>
      <c r="AG58" s="210">
        <f t="shared" si="49"/>
        <v>0</v>
      </c>
    </row>
    <row r="59" spans="2:33" ht="13.15" customHeight="1" x14ac:dyDescent="0.25">
      <c r="B59" s="11" t="s">
        <v>227</v>
      </c>
      <c r="C59" s="53"/>
      <c r="D59" s="53"/>
      <c r="E59" s="202"/>
      <c r="F59" s="210">
        <f t="shared" si="40"/>
        <v>0</v>
      </c>
      <c r="H59" s="202"/>
      <c r="I59" s="210">
        <f t="shared" si="41"/>
        <v>0</v>
      </c>
      <c r="K59" s="202"/>
      <c r="L59" s="210">
        <f t="shared" si="42"/>
        <v>0</v>
      </c>
      <c r="N59" s="202"/>
      <c r="O59" s="210">
        <f t="shared" si="43"/>
        <v>0</v>
      </c>
      <c r="Q59" s="202"/>
      <c r="R59" s="210">
        <f t="shared" si="44"/>
        <v>0</v>
      </c>
      <c r="T59" s="202"/>
      <c r="U59" s="210">
        <f t="shared" si="45"/>
        <v>0</v>
      </c>
      <c r="W59" s="202"/>
      <c r="X59" s="210">
        <f t="shared" si="46"/>
        <v>0</v>
      </c>
      <c r="Z59" s="202"/>
      <c r="AA59" s="210">
        <f t="shared" si="47"/>
        <v>0</v>
      </c>
      <c r="AC59" s="202"/>
      <c r="AD59" s="210">
        <f t="shared" si="48"/>
        <v>0</v>
      </c>
      <c r="AF59" s="202"/>
      <c r="AG59" s="210">
        <f t="shared" si="49"/>
        <v>0</v>
      </c>
    </row>
    <row r="60" spans="2:33" ht="13.15" customHeight="1" x14ac:dyDescent="0.25">
      <c r="B60" s="11" t="s">
        <v>228</v>
      </c>
      <c r="C60" s="53"/>
      <c r="D60" s="53"/>
      <c r="E60" s="204"/>
      <c r="F60" s="211">
        <f t="shared" si="40"/>
        <v>0</v>
      </c>
      <c r="H60" s="204"/>
      <c r="I60" s="211">
        <f t="shared" si="41"/>
        <v>0</v>
      </c>
      <c r="K60" s="204"/>
      <c r="L60" s="211">
        <f t="shared" si="42"/>
        <v>0</v>
      </c>
      <c r="N60" s="204"/>
      <c r="O60" s="211">
        <f t="shared" si="43"/>
        <v>0</v>
      </c>
      <c r="Q60" s="204"/>
      <c r="R60" s="211">
        <f t="shared" si="44"/>
        <v>0</v>
      </c>
      <c r="T60" s="204"/>
      <c r="U60" s="211">
        <f t="shared" si="45"/>
        <v>0</v>
      </c>
      <c r="W60" s="204"/>
      <c r="X60" s="211">
        <f t="shared" si="46"/>
        <v>0</v>
      </c>
      <c r="Z60" s="204"/>
      <c r="AA60" s="211">
        <f t="shared" si="47"/>
        <v>0</v>
      </c>
      <c r="AC60" s="204"/>
      <c r="AD60" s="211">
        <f t="shared" si="48"/>
        <v>0</v>
      </c>
      <c r="AF60" s="204"/>
      <c r="AG60" s="211">
        <f t="shared" si="49"/>
        <v>0</v>
      </c>
    </row>
    <row r="61" spans="2:33" x14ac:dyDescent="0.25">
      <c r="B61" s="53" t="s">
        <v>229</v>
      </c>
      <c r="E61" s="212">
        <f>SUM(E57:E60)</f>
        <v>0</v>
      </c>
      <c r="F61" s="213">
        <f t="shared" si="40"/>
        <v>0</v>
      </c>
      <c r="H61" s="212">
        <f>SUM(H57:H60)</f>
        <v>0</v>
      </c>
      <c r="I61" s="213">
        <f t="shared" si="41"/>
        <v>0</v>
      </c>
      <c r="K61" s="212">
        <f>SUM(K57:K60)</f>
        <v>0</v>
      </c>
      <c r="L61" s="213">
        <f t="shared" si="42"/>
        <v>0</v>
      </c>
      <c r="N61" s="212">
        <f>SUM(N57:N60)</f>
        <v>0</v>
      </c>
      <c r="O61" s="213">
        <f t="shared" si="43"/>
        <v>0</v>
      </c>
      <c r="Q61" s="212">
        <f>SUM(Q57:Q60)</f>
        <v>0</v>
      </c>
      <c r="R61" s="213">
        <f t="shared" si="44"/>
        <v>0</v>
      </c>
      <c r="T61" s="212">
        <f>SUM(T57:T60)</f>
        <v>0</v>
      </c>
      <c r="U61" s="213">
        <f t="shared" si="45"/>
        <v>0</v>
      </c>
      <c r="W61" s="212">
        <f>SUM(W57:W60)</f>
        <v>0</v>
      </c>
      <c r="X61" s="213">
        <f t="shared" si="46"/>
        <v>0</v>
      </c>
      <c r="Z61" s="212">
        <f>SUM(Z57:Z60)</f>
        <v>0</v>
      </c>
      <c r="AA61" s="213">
        <f t="shared" si="47"/>
        <v>0</v>
      </c>
      <c r="AC61" s="212">
        <f>SUM(AC57:AC60)</f>
        <v>0</v>
      </c>
      <c r="AD61" s="213">
        <f t="shared" si="48"/>
        <v>0</v>
      </c>
      <c r="AF61" s="212">
        <f>SUM(AF57:AF60)</f>
        <v>0</v>
      </c>
      <c r="AG61" s="213">
        <f t="shared" si="49"/>
        <v>0</v>
      </c>
    </row>
    <row r="62" spans="2:33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40"/>
        <v>0</v>
      </c>
      <c r="H63" s="212">
        <f>H27-H33-H39-H54-H61</f>
        <v>0</v>
      </c>
      <c r="I63" s="213">
        <f t="shared" ref="I63" si="50">IFERROR(H63/H$27,0)</f>
        <v>0</v>
      </c>
      <c r="K63" s="212">
        <f>K27-K33-K39-K54-K61</f>
        <v>0</v>
      </c>
      <c r="L63" s="213">
        <f t="shared" ref="L63" si="51">IFERROR(K63/K$27,0)</f>
        <v>0</v>
      </c>
      <c r="N63" s="212">
        <f>N27-N33-N39-N54-N61</f>
        <v>0</v>
      </c>
      <c r="O63" s="213">
        <f t="shared" ref="O63" si="52">IFERROR(N63/N$27,0)</f>
        <v>0</v>
      </c>
      <c r="Q63" s="212">
        <f>Q27-Q33-Q39-Q54-Q61</f>
        <v>0</v>
      </c>
      <c r="R63" s="213">
        <f t="shared" ref="R63" si="53">IFERROR(Q63/Q$27,0)</f>
        <v>0</v>
      </c>
      <c r="T63" s="212">
        <f>T27-T33-T39-T54-T61</f>
        <v>0</v>
      </c>
      <c r="U63" s="213">
        <f t="shared" ref="U63" si="54">IFERROR(T63/T$27,0)</f>
        <v>0</v>
      </c>
      <c r="W63" s="212">
        <f>W27-W33-W39-W54-W61</f>
        <v>0</v>
      </c>
      <c r="X63" s="213">
        <f t="shared" ref="X63" si="55">IFERROR(W63/W$27,0)</f>
        <v>0</v>
      </c>
      <c r="Z63" s="212">
        <f>Z27-Z33-Z39-Z54-Z61</f>
        <v>0</v>
      </c>
      <c r="AA63" s="213">
        <f t="shared" ref="AA63" si="56">IFERROR(Z63/Z$27,0)</f>
        <v>0</v>
      </c>
      <c r="AC63" s="212">
        <f>AC27-AC33-AC39-AC54-AC61</f>
        <v>0</v>
      </c>
      <c r="AD63" s="213">
        <f t="shared" ref="AD63" si="57">IFERROR(AC63/AC$27,0)</f>
        <v>0</v>
      </c>
      <c r="AF63" s="212">
        <f>AF27-AF33-AF39-AF54-AF61</f>
        <v>0</v>
      </c>
      <c r="AG63" s="213">
        <f t="shared" ref="AG63" si="58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G64" s="276"/>
      <c r="H64" s="262"/>
      <c r="I64" s="263"/>
      <c r="J64" s="276"/>
      <c r="K64" s="262"/>
      <c r="L64" s="263"/>
      <c r="N64" s="262"/>
      <c r="O64" s="263"/>
      <c r="P64" s="276"/>
      <c r="Q64" s="262"/>
      <c r="R64" s="263"/>
      <c r="S64" s="276"/>
      <c r="T64" s="262"/>
      <c r="U64" s="263"/>
      <c r="W64" s="262"/>
      <c r="X64" s="263"/>
      <c r="Y64" s="276"/>
      <c r="Z64" s="262"/>
      <c r="AA64" s="263"/>
      <c r="AB64" s="276"/>
      <c r="AC64" s="262"/>
      <c r="AD64" s="263"/>
      <c r="AE64" s="276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x14ac:dyDescent="0.25">
      <c r="A70" s="38">
        <f t="shared" ref="A70:A75" si="59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x14ac:dyDescent="0.25">
      <c r="A71" s="38">
        <f t="shared" si="59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x14ac:dyDescent="0.25">
      <c r="A72" s="38">
        <f t="shared" si="59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x14ac:dyDescent="0.25">
      <c r="A73" s="38">
        <f t="shared" si="59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x14ac:dyDescent="0.25">
      <c r="A74" s="38">
        <f t="shared" si="59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x14ac:dyDescent="0.25">
      <c r="A75" s="38">
        <f t="shared" si="59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</sheetData>
  <sheetProtection selectLockedCells="1"/>
  <mergeCells count="20">
    <mergeCell ref="B75:R75"/>
    <mergeCell ref="A3:B3"/>
    <mergeCell ref="F17:F18"/>
    <mergeCell ref="I17:I18"/>
    <mergeCell ref="L17:L18"/>
    <mergeCell ref="I1:L1"/>
    <mergeCell ref="B72:R72"/>
    <mergeCell ref="B73:R73"/>
    <mergeCell ref="B74:R74"/>
    <mergeCell ref="AG17:AG18"/>
    <mergeCell ref="B68:R68"/>
    <mergeCell ref="B69:R69"/>
    <mergeCell ref="B70:R70"/>
    <mergeCell ref="B71:R71"/>
    <mergeCell ref="O17:O18"/>
    <mergeCell ref="R17:R18"/>
    <mergeCell ref="U17:U18"/>
    <mergeCell ref="X17:X18"/>
    <mergeCell ref="AA17:AA18"/>
    <mergeCell ref="AD17:AD18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C85D0-006E-44B5-80DA-D51D08DB4AE8}">
  <sheetPr>
    <tabColor theme="7" tint="-0.249977111117893"/>
  </sheetPr>
  <dimension ref="A1:AG75"/>
  <sheetViews>
    <sheetView showGridLines="0" workbookViewId="0">
      <selection activeCell="C58" sqref="C58"/>
    </sheetView>
  </sheetViews>
  <sheetFormatPr defaultColWidth="9.28515625" defaultRowHeight="13.5" x14ac:dyDescent="0.25"/>
  <cols>
    <col min="1" max="1" width="2.7109375" style="11" customWidth="1"/>
    <col min="2" max="2" width="20.28515625" style="11" customWidth="1"/>
    <col min="3" max="3" width="37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 t="s">
        <v>242</v>
      </c>
      <c r="I1" s="400" t="s">
        <v>243</v>
      </c>
      <c r="J1" s="400"/>
      <c r="K1" s="400"/>
      <c r="L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E5" s="53"/>
      <c r="F5" s="53"/>
      <c r="H5" s="53"/>
      <c r="I5" s="53"/>
      <c r="K5" s="53"/>
      <c r="L5" s="53"/>
      <c r="N5" s="53"/>
      <c r="O5" s="53"/>
      <c r="Q5" s="53"/>
      <c r="R5" s="53"/>
      <c r="T5" s="53"/>
      <c r="U5" s="53"/>
      <c r="W5" s="53"/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E6" s="53"/>
      <c r="F6" s="53"/>
      <c r="H6" s="53"/>
      <c r="I6" s="53"/>
      <c r="K6" s="53"/>
      <c r="L6" s="53"/>
      <c r="N6" s="53"/>
      <c r="O6" s="53"/>
      <c r="Q6" s="53"/>
      <c r="R6" s="53"/>
      <c r="T6" s="53"/>
      <c r="U6" s="53"/>
      <c r="W6" s="53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235</v>
      </c>
      <c r="E7" s="53"/>
      <c r="F7" s="53"/>
      <c r="H7" s="53"/>
      <c r="I7" s="53"/>
      <c r="K7" s="53"/>
      <c r="L7" s="53"/>
      <c r="N7" s="53"/>
      <c r="O7" s="53"/>
      <c r="Q7" s="53"/>
      <c r="R7" s="53"/>
      <c r="T7" s="53"/>
      <c r="U7" s="53"/>
      <c r="W7" s="53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A9" s="216"/>
      <c r="B9" s="216"/>
      <c r="C9" s="217" t="s">
        <v>236</v>
      </c>
      <c r="D9" s="216"/>
      <c r="E9" s="218"/>
      <c r="F9" s="219"/>
      <c r="G9" s="216"/>
      <c r="H9" s="218"/>
      <c r="I9" s="219"/>
      <c r="J9" s="216"/>
      <c r="K9" s="218"/>
      <c r="L9" s="219"/>
      <c r="M9" s="216"/>
      <c r="N9" s="218"/>
      <c r="O9" s="219"/>
      <c r="P9" s="216"/>
      <c r="Q9" s="218"/>
      <c r="R9" s="219"/>
      <c r="S9" s="216"/>
      <c r="T9" s="218"/>
      <c r="U9" s="219"/>
      <c r="V9" s="216"/>
      <c r="W9" s="218"/>
      <c r="X9" s="219"/>
      <c r="Y9" s="216"/>
      <c r="Z9" s="218"/>
      <c r="AA9" s="219"/>
      <c r="AB9" s="216"/>
      <c r="AC9" s="218"/>
      <c r="AD9" s="219"/>
      <c r="AE9" s="216"/>
      <c r="AF9" s="218"/>
      <c r="AG9" s="219"/>
    </row>
    <row r="10" spans="1:33" ht="13.15" customHeight="1" x14ac:dyDescent="0.25">
      <c r="A10" s="216"/>
      <c r="B10" s="216"/>
      <c r="C10" s="217" t="s">
        <v>187</v>
      </c>
      <c r="D10" s="216"/>
      <c r="E10" s="218"/>
      <c r="F10" s="219"/>
      <c r="G10" s="216"/>
      <c r="H10" s="218"/>
      <c r="I10" s="219"/>
      <c r="J10" s="216"/>
      <c r="K10" s="218"/>
      <c r="L10" s="219"/>
      <c r="M10" s="216"/>
      <c r="N10" s="218"/>
      <c r="O10" s="219"/>
      <c r="P10" s="216"/>
      <c r="Q10" s="218"/>
      <c r="R10" s="219"/>
      <c r="S10" s="216"/>
      <c r="T10" s="218"/>
      <c r="U10" s="219"/>
      <c r="V10" s="216"/>
      <c r="W10" s="218"/>
      <c r="X10" s="219"/>
      <c r="Y10" s="216"/>
      <c r="Z10" s="218"/>
      <c r="AA10" s="219"/>
      <c r="AB10" s="216"/>
      <c r="AC10" s="218"/>
      <c r="AD10" s="219"/>
      <c r="AE10" s="216"/>
      <c r="AF10" s="218"/>
      <c r="AG10" s="219"/>
    </row>
    <row r="11" spans="1:33" ht="13.15" customHeight="1" x14ac:dyDescent="0.25">
      <c r="A11" s="216"/>
      <c r="B11" s="216"/>
      <c r="C11" s="217" t="s">
        <v>237</v>
      </c>
      <c r="D11" s="216"/>
      <c r="E11" s="220"/>
      <c r="F11" s="219"/>
      <c r="G11" s="216"/>
      <c r="H11" s="220"/>
      <c r="I11" s="219"/>
      <c r="J11" s="216"/>
      <c r="K11" s="220"/>
      <c r="L11" s="219"/>
      <c r="M11" s="216"/>
      <c r="N11" s="220"/>
      <c r="O11" s="219"/>
      <c r="P11" s="216"/>
      <c r="Q11" s="220"/>
      <c r="R11" s="219"/>
      <c r="S11" s="216"/>
      <c r="T11" s="220"/>
      <c r="U11" s="219"/>
      <c r="V11" s="216"/>
      <c r="W11" s="220"/>
      <c r="X11" s="219"/>
      <c r="Y11" s="216"/>
      <c r="Z11" s="220"/>
      <c r="AA11" s="219"/>
      <c r="AB11" s="216"/>
      <c r="AC11" s="220"/>
      <c r="AD11" s="219"/>
      <c r="AE11" s="216"/>
      <c r="AF11" s="220"/>
      <c r="AG11" s="219"/>
    </row>
    <row r="12" spans="1:33" ht="13.15" customHeight="1" x14ac:dyDescent="0.25">
      <c r="A12" s="216"/>
      <c r="B12" s="216"/>
      <c r="C12" s="217" t="s">
        <v>238</v>
      </c>
      <c r="D12" s="216"/>
      <c r="E12" s="221"/>
      <c r="F12" s="219"/>
      <c r="G12" s="216"/>
      <c r="H12" s="221"/>
      <c r="I12" s="219"/>
      <c r="J12" s="216"/>
      <c r="K12" s="221"/>
      <c r="L12" s="219"/>
      <c r="M12" s="216"/>
      <c r="N12" s="221"/>
      <c r="O12" s="219"/>
      <c r="P12" s="216"/>
      <c r="Q12" s="221"/>
      <c r="R12" s="219"/>
      <c r="S12" s="216"/>
      <c r="T12" s="221"/>
      <c r="U12" s="219"/>
      <c r="V12" s="216"/>
      <c r="W12" s="221"/>
      <c r="X12" s="219"/>
      <c r="Y12" s="216"/>
      <c r="Z12" s="221"/>
      <c r="AA12" s="219"/>
      <c r="AB12" s="216"/>
      <c r="AC12" s="221"/>
      <c r="AD12" s="219"/>
      <c r="AE12" s="216"/>
      <c r="AF12" s="221"/>
      <c r="AG12" s="219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G14" s="53"/>
      <c r="H14" s="53"/>
      <c r="I14" s="53"/>
      <c r="J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239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02"/>
      <c r="F19" s="210">
        <f t="shared" ref="F19:F27" si="0">IFERROR(E19/E$27,0)</f>
        <v>0</v>
      </c>
      <c r="H19" s="202"/>
      <c r="I19" s="210">
        <f t="shared" ref="I19:I27" si="1">IFERROR(H19/H$27,0)</f>
        <v>0</v>
      </c>
      <c r="K19" s="202"/>
      <c r="L19" s="210">
        <f t="shared" ref="L19:L27" si="2">IFERROR(K19/K$27,0)</f>
        <v>0</v>
      </c>
      <c r="N19" s="202"/>
      <c r="O19" s="210">
        <f t="shared" ref="O19:O27" si="3">IFERROR(N19/N$27,0)</f>
        <v>0</v>
      </c>
      <c r="Q19" s="202"/>
      <c r="R19" s="210">
        <f t="shared" ref="R19:R27" si="4">IFERROR(Q19/Q$27,0)</f>
        <v>0</v>
      </c>
      <c r="T19" s="202"/>
      <c r="U19" s="210">
        <f t="shared" ref="U19:U27" si="5">IFERROR(T19/T$27,0)</f>
        <v>0</v>
      </c>
      <c r="W19" s="202"/>
      <c r="X19" s="210">
        <f t="shared" ref="X19:X27" si="6">IFERROR(W19/W$27,0)</f>
        <v>0</v>
      </c>
      <c r="Z19" s="202"/>
      <c r="AA19" s="210">
        <f t="shared" ref="AA19:AA27" si="7">IFERROR(Z19/Z$27,0)</f>
        <v>0</v>
      </c>
      <c r="AC19" s="202"/>
      <c r="AD19" s="210">
        <f t="shared" ref="AD19:AD27" si="8">IFERROR(AC19/AC$27,0)</f>
        <v>0</v>
      </c>
      <c r="AF19" s="202"/>
      <c r="AG19" s="210">
        <f t="shared" ref="AG19:AG27" si="9">IFERROR(AF19/AF$27,0)</f>
        <v>0</v>
      </c>
    </row>
    <row r="20" spans="2:33" ht="13.15" customHeight="1" x14ac:dyDescent="0.25">
      <c r="B20" s="11" t="s">
        <v>195</v>
      </c>
      <c r="E20" s="202"/>
      <c r="F20" s="210">
        <f t="shared" si="0"/>
        <v>0</v>
      </c>
      <c r="H20" s="202"/>
      <c r="I20" s="210">
        <f t="shared" si="1"/>
        <v>0</v>
      </c>
      <c r="K20" s="202"/>
      <c r="L20" s="210">
        <f t="shared" si="2"/>
        <v>0</v>
      </c>
      <c r="N20" s="202"/>
      <c r="O20" s="210">
        <f t="shared" si="3"/>
        <v>0</v>
      </c>
      <c r="Q20" s="202"/>
      <c r="R20" s="210">
        <f t="shared" si="4"/>
        <v>0</v>
      </c>
      <c r="T20" s="202"/>
      <c r="U20" s="210">
        <f t="shared" si="5"/>
        <v>0</v>
      </c>
      <c r="W20" s="202"/>
      <c r="X20" s="210">
        <f t="shared" si="6"/>
        <v>0</v>
      </c>
      <c r="Z20" s="202"/>
      <c r="AA20" s="210">
        <f t="shared" si="7"/>
        <v>0</v>
      </c>
      <c r="AC20" s="202"/>
      <c r="AD20" s="210">
        <f t="shared" si="8"/>
        <v>0</v>
      </c>
      <c r="AF20" s="202"/>
      <c r="AG20" s="210">
        <f t="shared" si="9"/>
        <v>0</v>
      </c>
    </row>
    <row r="21" spans="2:33" ht="13.15" customHeight="1" x14ac:dyDescent="0.25">
      <c r="B21" s="11" t="s">
        <v>76</v>
      </c>
      <c r="E21" s="202"/>
      <c r="F21" s="210">
        <f t="shared" si="0"/>
        <v>0</v>
      </c>
      <c r="H21" s="202"/>
      <c r="I21" s="210">
        <f t="shared" si="1"/>
        <v>0</v>
      </c>
      <c r="K21" s="202"/>
      <c r="L21" s="210">
        <f t="shared" si="2"/>
        <v>0</v>
      </c>
      <c r="N21" s="202"/>
      <c r="O21" s="210">
        <f t="shared" si="3"/>
        <v>0</v>
      </c>
      <c r="Q21" s="202"/>
      <c r="R21" s="210">
        <f t="shared" si="4"/>
        <v>0</v>
      </c>
      <c r="T21" s="202"/>
      <c r="U21" s="210">
        <f t="shared" si="5"/>
        <v>0</v>
      </c>
      <c r="W21" s="202"/>
      <c r="X21" s="210">
        <f t="shared" si="6"/>
        <v>0</v>
      </c>
      <c r="Z21" s="202"/>
      <c r="AA21" s="210">
        <f t="shared" si="7"/>
        <v>0</v>
      </c>
      <c r="AC21" s="202"/>
      <c r="AD21" s="210">
        <f t="shared" si="8"/>
        <v>0</v>
      </c>
      <c r="AF21" s="202"/>
      <c r="AG21" s="210">
        <f t="shared" si="9"/>
        <v>0</v>
      </c>
    </row>
    <row r="22" spans="2:33" ht="13.15" customHeight="1" x14ac:dyDescent="0.25">
      <c r="B22" s="261" t="s">
        <v>196</v>
      </c>
      <c r="E22" s="202"/>
      <c r="F22" s="210">
        <f t="shared" si="0"/>
        <v>0</v>
      </c>
      <c r="H22" s="202"/>
      <c r="I22" s="210">
        <f t="shared" si="1"/>
        <v>0</v>
      </c>
      <c r="K22" s="202"/>
      <c r="L22" s="210">
        <f t="shared" si="2"/>
        <v>0</v>
      </c>
      <c r="N22" s="202"/>
      <c r="O22" s="210">
        <f t="shared" si="3"/>
        <v>0</v>
      </c>
      <c r="Q22" s="202"/>
      <c r="R22" s="210">
        <f t="shared" si="4"/>
        <v>0</v>
      </c>
      <c r="T22" s="202"/>
      <c r="U22" s="210">
        <f t="shared" si="5"/>
        <v>0</v>
      </c>
      <c r="W22" s="202"/>
      <c r="X22" s="210">
        <f t="shared" si="6"/>
        <v>0</v>
      </c>
      <c r="Z22" s="202"/>
      <c r="AA22" s="210">
        <f t="shared" si="7"/>
        <v>0</v>
      </c>
      <c r="AC22" s="202"/>
      <c r="AD22" s="210">
        <f t="shared" si="8"/>
        <v>0</v>
      </c>
      <c r="AF22" s="202"/>
      <c r="AG22" s="210">
        <f t="shared" si="9"/>
        <v>0</v>
      </c>
    </row>
    <row r="23" spans="2:33" ht="13.15" customHeight="1" x14ac:dyDescent="0.25">
      <c r="B23" s="11" t="s">
        <v>81</v>
      </c>
      <c r="E23" s="202"/>
      <c r="F23" s="210">
        <f t="shared" si="0"/>
        <v>0</v>
      </c>
      <c r="H23" s="202"/>
      <c r="I23" s="210">
        <f t="shared" si="1"/>
        <v>0</v>
      </c>
      <c r="K23" s="202"/>
      <c r="L23" s="210">
        <f t="shared" si="2"/>
        <v>0</v>
      </c>
      <c r="N23" s="202"/>
      <c r="O23" s="210">
        <f t="shared" si="3"/>
        <v>0</v>
      </c>
      <c r="Q23" s="202"/>
      <c r="R23" s="210">
        <f t="shared" si="4"/>
        <v>0</v>
      </c>
      <c r="T23" s="202"/>
      <c r="U23" s="210">
        <f t="shared" si="5"/>
        <v>0</v>
      </c>
      <c r="W23" s="202"/>
      <c r="X23" s="210">
        <f t="shared" si="6"/>
        <v>0</v>
      </c>
      <c r="Z23" s="202"/>
      <c r="AA23" s="210">
        <f t="shared" si="7"/>
        <v>0</v>
      </c>
      <c r="AC23" s="202"/>
      <c r="AD23" s="210">
        <f t="shared" si="8"/>
        <v>0</v>
      </c>
      <c r="AF23" s="202"/>
      <c r="AG23" s="210">
        <f t="shared" si="9"/>
        <v>0</v>
      </c>
    </row>
    <row r="24" spans="2:33" ht="13.15" customHeight="1" x14ac:dyDescent="0.25">
      <c r="B24" s="11" t="s">
        <v>197</v>
      </c>
      <c r="E24" s="202"/>
      <c r="F24" s="210">
        <f t="shared" si="0"/>
        <v>0</v>
      </c>
      <c r="H24" s="202"/>
      <c r="I24" s="210">
        <f t="shared" si="1"/>
        <v>0</v>
      </c>
      <c r="K24" s="202"/>
      <c r="L24" s="210">
        <f t="shared" si="2"/>
        <v>0</v>
      </c>
      <c r="N24" s="202"/>
      <c r="O24" s="210">
        <f t="shared" si="3"/>
        <v>0</v>
      </c>
      <c r="Q24" s="202"/>
      <c r="R24" s="210">
        <f t="shared" si="4"/>
        <v>0</v>
      </c>
      <c r="T24" s="202"/>
      <c r="U24" s="210">
        <f t="shared" si="5"/>
        <v>0</v>
      </c>
      <c r="W24" s="202"/>
      <c r="X24" s="210">
        <f t="shared" si="6"/>
        <v>0</v>
      </c>
      <c r="Z24" s="202"/>
      <c r="AA24" s="210">
        <f t="shared" si="7"/>
        <v>0</v>
      </c>
      <c r="AC24" s="202"/>
      <c r="AD24" s="210">
        <f t="shared" si="8"/>
        <v>0</v>
      </c>
      <c r="AF24" s="202"/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02"/>
      <c r="F25" s="210">
        <f t="shared" si="0"/>
        <v>0</v>
      </c>
      <c r="H25" s="202"/>
      <c r="I25" s="210">
        <f t="shared" si="1"/>
        <v>0</v>
      </c>
      <c r="K25" s="202"/>
      <c r="L25" s="210">
        <f t="shared" si="2"/>
        <v>0</v>
      </c>
      <c r="N25" s="202"/>
      <c r="O25" s="210">
        <f t="shared" si="3"/>
        <v>0</v>
      </c>
      <c r="Q25" s="202"/>
      <c r="R25" s="210">
        <f t="shared" si="4"/>
        <v>0</v>
      </c>
      <c r="T25" s="202"/>
      <c r="U25" s="210">
        <f t="shared" si="5"/>
        <v>0</v>
      </c>
      <c r="W25" s="202"/>
      <c r="X25" s="210">
        <f t="shared" si="6"/>
        <v>0</v>
      </c>
      <c r="Z25" s="202"/>
      <c r="AA25" s="210">
        <f t="shared" si="7"/>
        <v>0</v>
      </c>
      <c r="AC25" s="202"/>
      <c r="AD25" s="210">
        <f t="shared" si="8"/>
        <v>0</v>
      </c>
      <c r="AF25" s="202"/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04"/>
      <c r="F26" s="211">
        <f t="shared" si="0"/>
        <v>0</v>
      </c>
      <c r="H26" s="204"/>
      <c r="I26" s="211">
        <f t="shared" si="1"/>
        <v>0</v>
      </c>
      <c r="K26" s="204"/>
      <c r="L26" s="211">
        <f t="shared" si="2"/>
        <v>0</v>
      </c>
      <c r="N26" s="204"/>
      <c r="O26" s="211">
        <f t="shared" si="3"/>
        <v>0</v>
      </c>
      <c r="Q26" s="204"/>
      <c r="R26" s="211">
        <f t="shared" si="4"/>
        <v>0</v>
      </c>
      <c r="T26" s="204"/>
      <c r="U26" s="211">
        <f t="shared" si="5"/>
        <v>0</v>
      </c>
      <c r="W26" s="204"/>
      <c r="X26" s="211">
        <f t="shared" si="6"/>
        <v>0</v>
      </c>
      <c r="Z26" s="204"/>
      <c r="AA26" s="211">
        <f t="shared" si="7"/>
        <v>0</v>
      </c>
      <c r="AC26" s="204"/>
      <c r="AD26" s="211">
        <f t="shared" si="8"/>
        <v>0</v>
      </c>
      <c r="AF26" s="204"/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02"/>
      <c r="F30" s="210">
        <f t="shared" ref="F30:F33" si="10">IFERROR(E30/E$27,0)</f>
        <v>0</v>
      </c>
      <c r="H30" s="202"/>
      <c r="I30" s="210">
        <f t="shared" ref="I30:I33" si="11">IFERROR(H30/H$27,0)</f>
        <v>0</v>
      </c>
      <c r="K30" s="202"/>
      <c r="L30" s="210">
        <f t="shared" ref="L30:L33" si="12">IFERROR(K30/K$27,0)</f>
        <v>0</v>
      </c>
      <c r="N30" s="202"/>
      <c r="O30" s="210">
        <f t="shared" ref="O30:O33" si="13">IFERROR(N30/N$27,0)</f>
        <v>0</v>
      </c>
      <c r="Q30" s="202"/>
      <c r="R30" s="210">
        <f t="shared" ref="R30:R33" si="14">IFERROR(Q30/Q$27,0)</f>
        <v>0</v>
      </c>
      <c r="T30" s="202"/>
      <c r="U30" s="210">
        <f t="shared" ref="U30:U33" si="15">IFERROR(T30/T$27,0)</f>
        <v>0</v>
      </c>
      <c r="W30" s="202"/>
      <c r="X30" s="210">
        <f t="shared" ref="X30:X33" si="16">IFERROR(W30/W$27,0)</f>
        <v>0</v>
      </c>
      <c r="Z30" s="202"/>
      <c r="AA30" s="210">
        <f t="shared" ref="AA30:AA33" si="17">IFERROR(Z30/Z$27,0)</f>
        <v>0</v>
      </c>
      <c r="AC30" s="202"/>
      <c r="AD30" s="210">
        <f t="shared" ref="AD30:AD33" si="18">IFERROR(AC30/AC$27,0)</f>
        <v>0</v>
      </c>
      <c r="AF30" s="202"/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02"/>
      <c r="F31" s="210">
        <f t="shared" si="10"/>
        <v>0</v>
      </c>
      <c r="H31" s="202"/>
      <c r="I31" s="210">
        <f t="shared" si="11"/>
        <v>0</v>
      </c>
      <c r="K31" s="202"/>
      <c r="L31" s="210">
        <f t="shared" si="12"/>
        <v>0</v>
      </c>
      <c r="N31" s="202"/>
      <c r="O31" s="210">
        <f t="shared" si="13"/>
        <v>0</v>
      </c>
      <c r="Q31" s="202"/>
      <c r="R31" s="210">
        <f t="shared" si="14"/>
        <v>0</v>
      </c>
      <c r="T31" s="202"/>
      <c r="U31" s="210">
        <f t="shared" si="15"/>
        <v>0</v>
      </c>
      <c r="W31" s="202"/>
      <c r="X31" s="210">
        <f t="shared" si="16"/>
        <v>0</v>
      </c>
      <c r="Z31" s="202"/>
      <c r="AA31" s="210">
        <f t="shared" si="17"/>
        <v>0</v>
      </c>
      <c r="AC31" s="202"/>
      <c r="AD31" s="210">
        <f t="shared" si="18"/>
        <v>0</v>
      </c>
      <c r="AF31" s="202"/>
      <c r="AG31" s="210">
        <f t="shared" si="19"/>
        <v>0</v>
      </c>
    </row>
    <row r="32" spans="2:33" ht="13.15" customHeight="1" x14ac:dyDescent="0.25">
      <c r="B32" s="11" t="s">
        <v>203</v>
      </c>
      <c r="E32" s="204"/>
      <c r="F32" s="211">
        <f t="shared" si="10"/>
        <v>0</v>
      </c>
      <c r="H32" s="204"/>
      <c r="I32" s="211">
        <f t="shared" si="11"/>
        <v>0</v>
      </c>
      <c r="K32" s="204"/>
      <c r="L32" s="211">
        <f t="shared" si="12"/>
        <v>0</v>
      </c>
      <c r="N32" s="204"/>
      <c r="O32" s="211">
        <f t="shared" si="13"/>
        <v>0</v>
      </c>
      <c r="Q32" s="204"/>
      <c r="R32" s="211">
        <f t="shared" si="14"/>
        <v>0</v>
      </c>
      <c r="T32" s="204"/>
      <c r="U32" s="211">
        <f t="shared" si="15"/>
        <v>0</v>
      </c>
      <c r="W32" s="204"/>
      <c r="X32" s="211">
        <f t="shared" si="16"/>
        <v>0</v>
      </c>
      <c r="Z32" s="204"/>
      <c r="AA32" s="211">
        <f t="shared" si="17"/>
        <v>0</v>
      </c>
      <c r="AC32" s="204"/>
      <c r="AD32" s="211">
        <f t="shared" si="18"/>
        <v>0</v>
      </c>
      <c r="AF32" s="204"/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02"/>
      <c r="F36" s="210">
        <f t="shared" ref="F36:F39" si="20">IFERROR(E36/E$27,0)</f>
        <v>0</v>
      </c>
      <c r="H36" s="202"/>
      <c r="I36" s="210">
        <f t="shared" ref="I36:I39" si="21">IFERROR(H36/H$27,0)</f>
        <v>0</v>
      </c>
      <c r="K36" s="202"/>
      <c r="L36" s="210">
        <f t="shared" ref="L36:L39" si="22">IFERROR(K36/K$27,0)</f>
        <v>0</v>
      </c>
      <c r="N36" s="202"/>
      <c r="O36" s="210">
        <f t="shared" ref="O36:O39" si="23">IFERROR(N36/N$27,0)</f>
        <v>0</v>
      </c>
      <c r="Q36" s="202"/>
      <c r="R36" s="210">
        <f t="shared" ref="R36:R39" si="24">IFERROR(Q36/Q$27,0)</f>
        <v>0</v>
      </c>
      <c r="T36" s="202"/>
      <c r="U36" s="210">
        <f t="shared" ref="U36:U39" si="25">IFERROR(T36/T$27,0)</f>
        <v>0</v>
      </c>
      <c r="W36" s="202"/>
      <c r="X36" s="210">
        <f t="shared" ref="X36:X39" si="26">IFERROR(W36/W$27,0)</f>
        <v>0</v>
      </c>
      <c r="Z36" s="202"/>
      <c r="AA36" s="210">
        <f t="shared" ref="AA36:AA39" si="27">IFERROR(Z36/Z$27,0)</f>
        <v>0</v>
      </c>
      <c r="AC36" s="202"/>
      <c r="AD36" s="210">
        <f t="shared" ref="AD36:AD39" si="28">IFERROR(AC36/AC$27,0)</f>
        <v>0</v>
      </c>
      <c r="AF36" s="202"/>
      <c r="AG36" s="210">
        <f t="shared" ref="AG36:AG39" si="29">IFERROR(AF36/AF$27,0)</f>
        <v>0</v>
      </c>
    </row>
    <row r="37" spans="2:33" ht="13.15" customHeight="1" x14ac:dyDescent="0.25">
      <c r="B37" s="11" t="s">
        <v>207</v>
      </c>
      <c r="E37" s="202"/>
      <c r="F37" s="210">
        <f t="shared" si="20"/>
        <v>0</v>
      </c>
      <c r="H37" s="202"/>
      <c r="I37" s="210">
        <f t="shared" si="21"/>
        <v>0</v>
      </c>
      <c r="K37" s="202"/>
      <c r="L37" s="210">
        <f t="shared" si="22"/>
        <v>0</v>
      </c>
      <c r="N37" s="202"/>
      <c r="O37" s="210">
        <f t="shared" si="23"/>
        <v>0</v>
      </c>
      <c r="Q37" s="202"/>
      <c r="R37" s="210">
        <f t="shared" si="24"/>
        <v>0</v>
      </c>
      <c r="T37" s="202"/>
      <c r="U37" s="210">
        <f t="shared" si="25"/>
        <v>0</v>
      </c>
      <c r="W37" s="202"/>
      <c r="X37" s="210">
        <f t="shared" si="26"/>
        <v>0</v>
      </c>
      <c r="Z37" s="202"/>
      <c r="AA37" s="210">
        <f t="shared" si="27"/>
        <v>0</v>
      </c>
      <c r="AC37" s="202"/>
      <c r="AD37" s="210">
        <f t="shared" si="28"/>
        <v>0</v>
      </c>
      <c r="AF37" s="202"/>
      <c r="AG37" s="210">
        <f t="shared" si="29"/>
        <v>0</v>
      </c>
    </row>
    <row r="38" spans="2:33" ht="13.15" customHeight="1" x14ac:dyDescent="0.25">
      <c r="B38" s="11" t="s">
        <v>208</v>
      </c>
      <c r="E38" s="204"/>
      <c r="F38" s="211">
        <f t="shared" si="20"/>
        <v>0</v>
      </c>
      <c r="H38" s="204"/>
      <c r="I38" s="211">
        <f t="shared" si="21"/>
        <v>0</v>
      </c>
      <c r="K38" s="204"/>
      <c r="L38" s="211">
        <f t="shared" si="22"/>
        <v>0</v>
      </c>
      <c r="N38" s="204"/>
      <c r="O38" s="211">
        <f t="shared" si="23"/>
        <v>0</v>
      </c>
      <c r="Q38" s="204"/>
      <c r="R38" s="211">
        <f t="shared" si="24"/>
        <v>0</v>
      </c>
      <c r="T38" s="204"/>
      <c r="U38" s="211">
        <f t="shared" si="25"/>
        <v>0</v>
      </c>
      <c r="W38" s="204"/>
      <c r="X38" s="211">
        <f t="shared" si="26"/>
        <v>0</v>
      </c>
      <c r="Z38" s="204"/>
      <c r="AA38" s="211">
        <f t="shared" si="27"/>
        <v>0</v>
      </c>
      <c r="AC38" s="204"/>
      <c r="AD38" s="211">
        <f t="shared" si="28"/>
        <v>0</v>
      </c>
      <c r="AF38" s="204"/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si="21"/>
        <v>0</v>
      </c>
      <c r="K39" s="212">
        <f>SUM(K36:K38)</f>
        <v>0</v>
      </c>
      <c r="L39" s="213">
        <f t="shared" si="22"/>
        <v>0</v>
      </c>
      <c r="N39" s="212">
        <f>SUM(N36:N38)</f>
        <v>0</v>
      </c>
      <c r="O39" s="213">
        <f t="shared" si="23"/>
        <v>0</v>
      </c>
      <c r="Q39" s="212">
        <f>SUM(Q36:Q38)</f>
        <v>0</v>
      </c>
      <c r="R39" s="213">
        <f t="shared" si="24"/>
        <v>0</v>
      </c>
      <c r="T39" s="212">
        <f>SUM(T36:T38)</f>
        <v>0</v>
      </c>
      <c r="U39" s="213">
        <f t="shared" si="25"/>
        <v>0</v>
      </c>
      <c r="W39" s="212">
        <f>SUM(W36:W38)</f>
        <v>0</v>
      </c>
      <c r="X39" s="213">
        <f t="shared" si="26"/>
        <v>0</v>
      </c>
      <c r="Z39" s="212">
        <f>SUM(Z36:Z38)</f>
        <v>0</v>
      </c>
      <c r="AA39" s="213">
        <f t="shared" si="27"/>
        <v>0</v>
      </c>
      <c r="AC39" s="212">
        <f>SUM(AC36:AC38)</f>
        <v>0</v>
      </c>
      <c r="AD39" s="213">
        <f t="shared" si="28"/>
        <v>0</v>
      </c>
      <c r="AF39" s="212">
        <f>SUM(AF36:AF38)</f>
        <v>0</v>
      </c>
      <c r="AG39" s="213">
        <f t="shared" si="29"/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02"/>
      <c r="F42" s="210">
        <f t="shared" ref="F42:F54" si="30">IFERROR(E42/E$27,0)</f>
        <v>0</v>
      </c>
      <c r="H42" s="202"/>
      <c r="I42" s="210">
        <f t="shared" ref="I42:I54" si="31">IFERROR(H42/H$27,0)</f>
        <v>0</v>
      </c>
      <c r="K42" s="202"/>
      <c r="L42" s="210">
        <f t="shared" ref="L42:L54" si="32">IFERROR(K42/K$27,0)</f>
        <v>0</v>
      </c>
      <c r="N42" s="202"/>
      <c r="O42" s="210">
        <f t="shared" ref="O42:O54" si="33">IFERROR(N42/N$27,0)</f>
        <v>0</v>
      </c>
      <c r="Q42" s="202"/>
      <c r="R42" s="210">
        <f t="shared" ref="R42:R54" si="34">IFERROR(Q42/Q$27,0)</f>
        <v>0</v>
      </c>
      <c r="T42" s="202"/>
      <c r="U42" s="210">
        <f t="shared" ref="U42:U54" si="35">IFERROR(T42/T$27,0)</f>
        <v>0</v>
      </c>
      <c r="W42" s="202"/>
      <c r="X42" s="210">
        <f t="shared" ref="X42:X54" si="36">IFERROR(W42/W$27,0)</f>
        <v>0</v>
      </c>
      <c r="Z42" s="202"/>
      <c r="AA42" s="210">
        <f t="shared" ref="AA42:AA54" si="37">IFERROR(Z42/Z$27,0)</f>
        <v>0</v>
      </c>
      <c r="AC42" s="202"/>
      <c r="AD42" s="210">
        <f t="shared" ref="AD42:AD54" si="38">IFERROR(AC42/AC$27,0)</f>
        <v>0</v>
      </c>
      <c r="AF42" s="202"/>
      <c r="AG42" s="210">
        <f t="shared" ref="AG42:AG54" si="39">IFERROR(AF42/AF$27,0)</f>
        <v>0</v>
      </c>
    </row>
    <row r="43" spans="2:33" ht="13.15" customHeight="1" x14ac:dyDescent="0.25">
      <c r="B43" s="11" t="s">
        <v>212</v>
      </c>
      <c r="E43" s="202"/>
      <c r="F43" s="210">
        <f t="shared" si="30"/>
        <v>0</v>
      </c>
      <c r="H43" s="202"/>
      <c r="I43" s="210">
        <f t="shared" si="31"/>
        <v>0</v>
      </c>
      <c r="K43" s="202"/>
      <c r="L43" s="210">
        <f t="shared" si="32"/>
        <v>0</v>
      </c>
      <c r="N43" s="202"/>
      <c r="O43" s="210">
        <f t="shared" si="33"/>
        <v>0</v>
      </c>
      <c r="Q43" s="202"/>
      <c r="R43" s="210">
        <f t="shared" si="34"/>
        <v>0</v>
      </c>
      <c r="T43" s="202"/>
      <c r="U43" s="210">
        <f t="shared" si="35"/>
        <v>0</v>
      </c>
      <c r="W43" s="202"/>
      <c r="X43" s="210">
        <f t="shared" si="36"/>
        <v>0</v>
      </c>
      <c r="Z43" s="202"/>
      <c r="AA43" s="210">
        <f t="shared" si="37"/>
        <v>0</v>
      </c>
      <c r="AC43" s="202"/>
      <c r="AD43" s="210">
        <f t="shared" si="38"/>
        <v>0</v>
      </c>
      <c r="AF43" s="202"/>
      <c r="AG43" s="210">
        <f t="shared" si="39"/>
        <v>0</v>
      </c>
    </row>
    <row r="44" spans="2:33" ht="13.15" customHeight="1" x14ac:dyDescent="0.25">
      <c r="B44" s="11" t="s">
        <v>213</v>
      </c>
      <c r="E44" s="202"/>
      <c r="F44" s="210">
        <f t="shared" si="30"/>
        <v>0</v>
      </c>
      <c r="H44" s="202"/>
      <c r="I44" s="210">
        <f t="shared" si="31"/>
        <v>0</v>
      </c>
      <c r="K44" s="202"/>
      <c r="L44" s="210">
        <f t="shared" si="32"/>
        <v>0</v>
      </c>
      <c r="N44" s="202"/>
      <c r="O44" s="210">
        <f t="shared" si="33"/>
        <v>0</v>
      </c>
      <c r="Q44" s="202"/>
      <c r="R44" s="210">
        <f t="shared" si="34"/>
        <v>0</v>
      </c>
      <c r="T44" s="202"/>
      <c r="U44" s="210">
        <f t="shared" si="35"/>
        <v>0</v>
      </c>
      <c r="W44" s="202"/>
      <c r="X44" s="210">
        <f t="shared" si="36"/>
        <v>0</v>
      </c>
      <c r="Z44" s="202"/>
      <c r="AA44" s="210">
        <f t="shared" si="37"/>
        <v>0</v>
      </c>
      <c r="AC44" s="202"/>
      <c r="AD44" s="210">
        <f t="shared" si="38"/>
        <v>0</v>
      </c>
      <c r="AF44" s="202"/>
      <c r="AG44" s="210">
        <f t="shared" si="39"/>
        <v>0</v>
      </c>
    </row>
    <row r="45" spans="2:33" ht="13.15" customHeight="1" x14ac:dyDescent="0.25">
      <c r="B45" s="11" t="s">
        <v>214</v>
      </c>
      <c r="E45" s="202"/>
      <c r="F45" s="210">
        <f t="shared" si="30"/>
        <v>0</v>
      </c>
      <c r="H45" s="202"/>
      <c r="I45" s="210">
        <f t="shared" si="31"/>
        <v>0</v>
      </c>
      <c r="K45" s="202"/>
      <c r="L45" s="210">
        <f t="shared" si="32"/>
        <v>0</v>
      </c>
      <c r="N45" s="202"/>
      <c r="O45" s="210">
        <f t="shared" si="33"/>
        <v>0</v>
      </c>
      <c r="Q45" s="202"/>
      <c r="R45" s="210">
        <f t="shared" si="34"/>
        <v>0</v>
      </c>
      <c r="T45" s="202"/>
      <c r="U45" s="210">
        <f t="shared" si="35"/>
        <v>0</v>
      </c>
      <c r="W45" s="202"/>
      <c r="X45" s="210">
        <f t="shared" si="36"/>
        <v>0</v>
      </c>
      <c r="Z45" s="202"/>
      <c r="AA45" s="210">
        <f t="shared" si="37"/>
        <v>0</v>
      </c>
      <c r="AC45" s="202"/>
      <c r="AD45" s="210">
        <f t="shared" si="38"/>
        <v>0</v>
      </c>
      <c r="AF45" s="202"/>
      <c r="AG45" s="210">
        <f t="shared" si="39"/>
        <v>0</v>
      </c>
    </row>
    <row r="46" spans="2:33" ht="13.15" customHeight="1" x14ac:dyDescent="0.25">
      <c r="B46" s="11" t="s">
        <v>215</v>
      </c>
      <c r="E46" s="202"/>
      <c r="F46" s="210">
        <f t="shared" si="30"/>
        <v>0</v>
      </c>
      <c r="H46" s="202"/>
      <c r="I46" s="210">
        <f t="shared" si="31"/>
        <v>0</v>
      </c>
      <c r="K46" s="202"/>
      <c r="L46" s="210">
        <f t="shared" si="32"/>
        <v>0</v>
      </c>
      <c r="N46" s="202"/>
      <c r="O46" s="210">
        <f t="shared" si="33"/>
        <v>0</v>
      </c>
      <c r="Q46" s="202"/>
      <c r="R46" s="210">
        <f t="shared" si="34"/>
        <v>0</v>
      </c>
      <c r="T46" s="202"/>
      <c r="U46" s="210">
        <f t="shared" si="35"/>
        <v>0</v>
      </c>
      <c r="W46" s="202"/>
      <c r="X46" s="210">
        <f t="shared" si="36"/>
        <v>0</v>
      </c>
      <c r="Z46" s="202"/>
      <c r="AA46" s="210">
        <f t="shared" si="37"/>
        <v>0</v>
      </c>
      <c r="AC46" s="202"/>
      <c r="AD46" s="210">
        <f t="shared" si="38"/>
        <v>0</v>
      </c>
      <c r="AF46" s="202"/>
      <c r="AG46" s="210">
        <f t="shared" si="39"/>
        <v>0</v>
      </c>
    </row>
    <row r="47" spans="2:33" ht="13.15" customHeight="1" x14ac:dyDescent="0.25">
      <c r="B47" s="11" t="s">
        <v>216</v>
      </c>
      <c r="E47" s="202"/>
      <c r="F47" s="210">
        <f t="shared" si="30"/>
        <v>0</v>
      </c>
      <c r="H47" s="202"/>
      <c r="I47" s="210">
        <f t="shared" si="31"/>
        <v>0</v>
      </c>
      <c r="K47" s="202"/>
      <c r="L47" s="210">
        <f t="shared" si="32"/>
        <v>0</v>
      </c>
      <c r="N47" s="202"/>
      <c r="O47" s="210">
        <f t="shared" si="33"/>
        <v>0</v>
      </c>
      <c r="Q47" s="202"/>
      <c r="R47" s="210">
        <f t="shared" si="34"/>
        <v>0</v>
      </c>
      <c r="T47" s="202"/>
      <c r="U47" s="210">
        <f t="shared" si="35"/>
        <v>0</v>
      </c>
      <c r="W47" s="202"/>
      <c r="X47" s="210">
        <f t="shared" si="36"/>
        <v>0</v>
      </c>
      <c r="Z47" s="202"/>
      <c r="AA47" s="210">
        <f t="shared" si="37"/>
        <v>0</v>
      </c>
      <c r="AC47" s="202"/>
      <c r="AD47" s="210">
        <f t="shared" si="38"/>
        <v>0</v>
      </c>
      <c r="AF47" s="202"/>
      <c r="AG47" s="210">
        <f t="shared" si="39"/>
        <v>0</v>
      </c>
    </row>
    <row r="48" spans="2:33" ht="13.15" customHeight="1" x14ac:dyDescent="0.25">
      <c r="B48" s="11" t="s">
        <v>217</v>
      </c>
      <c r="E48" s="202"/>
      <c r="F48" s="210">
        <f t="shared" si="30"/>
        <v>0</v>
      </c>
      <c r="H48" s="202"/>
      <c r="I48" s="210">
        <f t="shared" si="31"/>
        <v>0</v>
      </c>
      <c r="K48" s="202"/>
      <c r="L48" s="210">
        <f t="shared" si="32"/>
        <v>0</v>
      </c>
      <c r="N48" s="202"/>
      <c r="O48" s="210">
        <f t="shared" si="33"/>
        <v>0</v>
      </c>
      <c r="Q48" s="202"/>
      <c r="R48" s="210">
        <f t="shared" si="34"/>
        <v>0</v>
      </c>
      <c r="T48" s="202"/>
      <c r="U48" s="210">
        <f t="shared" si="35"/>
        <v>0</v>
      </c>
      <c r="W48" s="202"/>
      <c r="X48" s="210">
        <f t="shared" si="36"/>
        <v>0</v>
      </c>
      <c r="Z48" s="202"/>
      <c r="AA48" s="210">
        <f t="shared" si="37"/>
        <v>0</v>
      </c>
      <c r="AC48" s="202"/>
      <c r="AD48" s="210">
        <f t="shared" si="38"/>
        <v>0</v>
      </c>
      <c r="AF48" s="202"/>
      <c r="AG48" s="210">
        <f t="shared" si="39"/>
        <v>0</v>
      </c>
    </row>
    <row r="49" spans="2:33" ht="13.15" customHeight="1" x14ac:dyDescent="0.25">
      <c r="B49" s="11" t="s">
        <v>218</v>
      </c>
      <c r="E49" s="202"/>
      <c r="F49" s="210">
        <f t="shared" si="30"/>
        <v>0</v>
      </c>
      <c r="H49" s="202"/>
      <c r="I49" s="210">
        <f t="shared" si="31"/>
        <v>0</v>
      </c>
      <c r="K49" s="202"/>
      <c r="L49" s="210">
        <f t="shared" si="32"/>
        <v>0</v>
      </c>
      <c r="N49" s="202"/>
      <c r="O49" s="210">
        <f t="shared" si="33"/>
        <v>0</v>
      </c>
      <c r="Q49" s="202"/>
      <c r="R49" s="210">
        <f t="shared" si="34"/>
        <v>0</v>
      </c>
      <c r="T49" s="202"/>
      <c r="U49" s="210">
        <f t="shared" si="35"/>
        <v>0</v>
      </c>
      <c r="W49" s="202"/>
      <c r="X49" s="210">
        <f t="shared" si="36"/>
        <v>0</v>
      </c>
      <c r="Z49" s="202"/>
      <c r="AA49" s="210">
        <f t="shared" si="37"/>
        <v>0</v>
      </c>
      <c r="AC49" s="202"/>
      <c r="AD49" s="210">
        <f t="shared" si="38"/>
        <v>0</v>
      </c>
      <c r="AF49" s="202"/>
      <c r="AG49" s="210">
        <f t="shared" si="39"/>
        <v>0</v>
      </c>
    </row>
    <row r="50" spans="2:33" x14ac:dyDescent="0.25">
      <c r="B50" s="11" t="s">
        <v>219</v>
      </c>
      <c r="E50" s="202"/>
      <c r="F50" s="210">
        <f t="shared" si="30"/>
        <v>0</v>
      </c>
      <c r="H50" s="202"/>
      <c r="I50" s="210">
        <f t="shared" si="31"/>
        <v>0</v>
      </c>
      <c r="K50" s="202"/>
      <c r="L50" s="210">
        <f t="shared" si="32"/>
        <v>0</v>
      </c>
      <c r="N50" s="202"/>
      <c r="O50" s="210">
        <f t="shared" si="33"/>
        <v>0</v>
      </c>
      <c r="Q50" s="202"/>
      <c r="R50" s="210">
        <f t="shared" si="34"/>
        <v>0</v>
      </c>
      <c r="T50" s="202"/>
      <c r="U50" s="210">
        <f t="shared" si="35"/>
        <v>0</v>
      </c>
      <c r="W50" s="202"/>
      <c r="X50" s="210">
        <f t="shared" si="36"/>
        <v>0</v>
      </c>
      <c r="Z50" s="202"/>
      <c r="AA50" s="210">
        <f t="shared" si="37"/>
        <v>0</v>
      </c>
      <c r="AC50" s="202"/>
      <c r="AD50" s="210">
        <f t="shared" si="38"/>
        <v>0</v>
      </c>
      <c r="AF50" s="202"/>
      <c r="AG50" s="210">
        <f t="shared" si="39"/>
        <v>0</v>
      </c>
    </row>
    <row r="51" spans="2:33" ht="13.15" customHeight="1" x14ac:dyDescent="0.25">
      <c r="B51" s="11" t="s">
        <v>220</v>
      </c>
      <c r="E51" s="202"/>
      <c r="F51" s="210">
        <f t="shared" si="30"/>
        <v>0</v>
      </c>
      <c r="H51" s="202"/>
      <c r="I51" s="210">
        <f t="shared" si="31"/>
        <v>0</v>
      </c>
      <c r="K51" s="202"/>
      <c r="L51" s="210">
        <f t="shared" si="32"/>
        <v>0</v>
      </c>
      <c r="N51" s="202"/>
      <c r="O51" s="210">
        <f t="shared" si="33"/>
        <v>0</v>
      </c>
      <c r="Q51" s="202"/>
      <c r="R51" s="210">
        <f t="shared" si="34"/>
        <v>0</v>
      </c>
      <c r="T51" s="202"/>
      <c r="U51" s="210">
        <f t="shared" si="35"/>
        <v>0</v>
      </c>
      <c r="W51" s="202"/>
      <c r="X51" s="210">
        <f t="shared" si="36"/>
        <v>0</v>
      </c>
      <c r="Z51" s="202"/>
      <c r="AA51" s="210">
        <f t="shared" si="37"/>
        <v>0</v>
      </c>
      <c r="AC51" s="202"/>
      <c r="AD51" s="210">
        <f t="shared" si="38"/>
        <v>0</v>
      </c>
      <c r="AF51" s="202"/>
      <c r="AG51" s="210">
        <f t="shared" si="39"/>
        <v>0</v>
      </c>
    </row>
    <row r="52" spans="2:33" ht="13.15" customHeight="1" x14ac:dyDescent="0.25">
      <c r="B52" s="11" t="s">
        <v>221</v>
      </c>
      <c r="E52" s="202"/>
      <c r="F52" s="210">
        <f t="shared" si="30"/>
        <v>0</v>
      </c>
      <c r="H52" s="202"/>
      <c r="I52" s="210">
        <f t="shared" si="31"/>
        <v>0</v>
      </c>
      <c r="K52" s="202"/>
      <c r="L52" s="210">
        <f t="shared" si="32"/>
        <v>0</v>
      </c>
      <c r="N52" s="202"/>
      <c r="O52" s="210">
        <f t="shared" si="33"/>
        <v>0</v>
      </c>
      <c r="Q52" s="202"/>
      <c r="R52" s="210">
        <f t="shared" si="34"/>
        <v>0</v>
      </c>
      <c r="T52" s="202"/>
      <c r="U52" s="210">
        <f t="shared" si="35"/>
        <v>0</v>
      </c>
      <c r="W52" s="202"/>
      <c r="X52" s="210">
        <f t="shared" si="36"/>
        <v>0</v>
      </c>
      <c r="Z52" s="202"/>
      <c r="AA52" s="210">
        <f t="shared" si="37"/>
        <v>0</v>
      </c>
      <c r="AC52" s="202"/>
      <c r="AD52" s="210">
        <f t="shared" si="38"/>
        <v>0</v>
      </c>
      <c r="AF52" s="202"/>
      <c r="AG52" s="210">
        <f t="shared" si="39"/>
        <v>0</v>
      </c>
    </row>
    <row r="53" spans="2:33" ht="13.15" customHeight="1" x14ac:dyDescent="0.25">
      <c r="B53" s="11" t="s">
        <v>222</v>
      </c>
      <c r="E53" s="204"/>
      <c r="F53" s="211">
        <f t="shared" si="30"/>
        <v>0</v>
      </c>
      <c r="H53" s="204"/>
      <c r="I53" s="211">
        <f t="shared" si="31"/>
        <v>0</v>
      </c>
      <c r="K53" s="204"/>
      <c r="L53" s="211">
        <f t="shared" si="32"/>
        <v>0</v>
      </c>
      <c r="N53" s="204"/>
      <c r="O53" s="211">
        <f t="shared" si="33"/>
        <v>0</v>
      </c>
      <c r="Q53" s="204"/>
      <c r="R53" s="211">
        <f t="shared" si="34"/>
        <v>0</v>
      </c>
      <c r="T53" s="204"/>
      <c r="U53" s="211">
        <f t="shared" si="35"/>
        <v>0</v>
      </c>
      <c r="W53" s="204"/>
      <c r="X53" s="211">
        <f t="shared" si="36"/>
        <v>0</v>
      </c>
      <c r="Z53" s="204"/>
      <c r="AA53" s="211">
        <f t="shared" si="37"/>
        <v>0</v>
      </c>
      <c r="AC53" s="204"/>
      <c r="AD53" s="211">
        <f t="shared" si="38"/>
        <v>0</v>
      </c>
      <c r="AF53" s="204"/>
      <c r="AG53" s="211">
        <f t="shared" si="39"/>
        <v>0</v>
      </c>
    </row>
    <row r="54" spans="2:33" ht="13.15" customHeight="1" x14ac:dyDescent="0.25">
      <c r="B54" s="53" t="s">
        <v>223</v>
      </c>
      <c r="C54" s="53"/>
      <c r="D54" s="53"/>
      <c r="E54" s="212">
        <f>SUM(E42:E53)</f>
        <v>0</v>
      </c>
      <c r="F54" s="213">
        <f t="shared" si="30"/>
        <v>0</v>
      </c>
      <c r="H54" s="212">
        <f>SUM(H42:H53)</f>
        <v>0</v>
      </c>
      <c r="I54" s="213">
        <f t="shared" si="31"/>
        <v>0</v>
      </c>
      <c r="K54" s="212">
        <f>SUM(K42:K53)</f>
        <v>0</v>
      </c>
      <c r="L54" s="213">
        <f t="shared" si="32"/>
        <v>0</v>
      </c>
      <c r="N54" s="212">
        <f>SUM(N42:N53)</f>
        <v>0</v>
      </c>
      <c r="O54" s="213">
        <f t="shared" si="33"/>
        <v>0</v>
      </c>
      <c r="Q54" s="212">
        <f>SUM(Q42:Q53)</f>
        <v>0</v>
      </c>
      <c r="R54" s="213">
        <f t="shared" si="34"/>
        <v>0</v>
      </c>
      <c r="T54" s="212">
        <f>SUM(T42:T53)</f>
        <v>0</v>
      </c>
      <c r="U54" s="213">
        <f t="shared" si="35"/>
        <v>0</v>
      </c>
      <c r="W54" s="212">
        <f>SUM(W42:W53)</f>
        <v>0</v>
      </c>
      <c r="X54" s="213">
        <f t="shared" si="36"/>
        <v>0</v>
      </c>
      <c r="Z54" s="212">
        <f>SUM(Z42:Z53)</f>
        <v>0</v>
      </c>
      <c r="AA54" s="213">
        <f t="shared" si="37"/>
        <v>0</v>
      </c>
      <c r="AC54" s="212">
        <f>SUM(AC42:AC53)</f>
        <v>0</v>
      </c>
      <c r="AD54" s="213">
        <f t="shared" si="38"/>
        <v>0</v>
      </c>
      <c r="AF54" s="212">
        <f>SUM(AF42:AF53)</f>
        <v>0</v>
      </c>
      <c r="AG54" s="213">
        <f t="shared" si="39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02"/>
      <c r="F57" s="210">
        <f t="shared" ref="F57:F63" si="40">IFERROR(E57/E$27,0)</f>
        <v>0</v>
      </c>
      <c r="H57" s="202"/>
      <c r="I57" s="210">
        <f t="shared" ref="I57:I61" si="41">IFERROR(H57/H$27,0)</f>
        <v>0</v>
      </c>
      <c r="K57" s="202"/>
      <c r="L57" s="210">
        <f t="shared" ref="L57:L61" si="42">IFERROR(K57/K$27,0)</f>
        <v>0</v>
      </c>
      <c r="N57" s="202"/>
      <c r="O57" s="210">
        <f t="shared" ref="O57:O61" si="43">IFERROR(N57/N$27,0)</f>
        <v>0</v>
      </c>
      <c r="Q57" s="202"/>
      <c r="R57" s="210">
        <f t="shared" ref="R57:R61" si="44">IFERROR(Q57/Q$27,0)</f>
        <v>0</v>
      </c>
      <c r="T57" s="202"/>
      <c r="U57" s="210">
        <f t="shared" ref="U57:U61" si="45">IFERROR(T57/T$27,0)</f>
        <v>0</v>
      </c>
      <c r="W57" s="202"/>
      <c r="X57" s="210">
        <f t="shared" ref="X57:X61" si="46">IFERROR(W57/W$27,0)</f>
        <v>0</v>
      </c>
      <c r="Z57" s="202"/>
      <c r="AA57" s="210">
        <f t="shared" ref="AA57:AA61" si="47">IFERROR(Z57/Z$27,0)</f>
        <v>0</v>
      </c>
      <c r="AC57" s="202"/>
      <c r="AD57" s="210">
        <f t="shared" ref="AD57:AD61" si="48">IFERROR(AC57/AC$27,0)</f>
        <v>0</v>
      </c>
      <c r="AF57" s="202"/>
      <c r="AG57" s="210">
        <f t="shared" ref="AG57:AG61" si="49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02"/>
      <c r="F58" s="210">
        <f t="shared" si="40"/>
        <v>0</v>
      </c>
      <c r="H58" s="202"/>
      <c r="I58" s="210">
        <f t="shared" si="41"/>
        <v>0</v>
      </c>
      <c r="K58" s="202"/>
      <c r="L58" s="210">
        <f t="shared" si="42"/>
        <v>0</v>
      </c>
      <c r="N58" s="202"/>
      <c r="O58" s="210">
        <f t="shared" si="43"/>
        <v>0</v>
      </c>
      <c r="Q58" s="202"/>
      <c r="R58" s="210">
        <f t="shared" si="44"/>
        <v>0</v>
      </c>
      <c r="T58" s="202"/>
      <c r="U58" s="210">
        <f t="shared" si="45"/>
        <v>0</v>
      </c>
      <c r="W58" s="202"/>
      <c r="X58" s="210">
        <f t="shared" si="46"/>
        <v>0</v>
      </c>
      <c r="Z58" s="202"/>
      <c r="AA58" s="210">
        <f t="shared" si="47"/>
        <v>0</v>
      </c>
      <c r="AC58" s="202"/>
      <c r="AD58" s="210">
        <f t="shared" si="48"/>
        <v>0</v>
      </c>
      <c r="AF58" s="202"/>
      <c r="AG58" s="210">
        <f t="shared" si="49"/>
        <v>0</v>
      </c>
    </row>
    <row r="59" spans="2:33" ht="13.15" customHeight="1" x14ac:dyDescent="0.25">
      <c r="B59" s="11" t="s">
        <v>227</v>
      </c>
      <c r="C59" s="53"/>
      <c r="D59" s="53"/>
      <c r="E59" s="202"/>
      <c r="F59" s="210">
        <f t="shared" si="40"/>
        <v>0</v>
      </c>
      <c r="H59" s="202"/>
      <c r="I59" s="210">
        <f t="shared" si="41"/>
        <v>0</v>
      </c>
      <c r="K59" s="202"/>
      <c r="L59" s="210">
        <f t="shared" si="42"/>
        <v>0</v>
      </c>
      <c r="N59" s="202"/>
      <c r="O59" s="210">
        <f t="shared" si="43"/>
        <v>0</v>
      </c>
      <c r="Q59" s="202"/>
      <c r="R59" s="210">
        <f t="shared" si="44"/>
        <v>0</v>
      </c>
      <c r="T59" s="202"/>
      <c r="U59" s="210">
        <f t="shared" si="45"/>
        <v>0</v>
      </c>
      <c r="W59" s="202"/>
      <c r="X59" s="210">
        <f t="shared" si="46"/>
        <v>0</v>
      </c>
      <c r="Z59" s="202"/>
      <c r="AA59" s="210">
        <f t="shared" si="47"/>
        <v>0</v>
      </c>
      <c r="AC59" s="202"/>
      <c r="AD59" s="210">
        <f t="shared" si="48"/>
        <v>0</v>
      </c>
      <c r="AF59" s="202"/>
      <c r="AG59" s="210">
        <f t="shared" si="49"/>
        <v>0</v>
      </c>
    </row>
    <row r="60" spans="2:33" ht="13.15" customHeight="1" x14ac:dyDescent="0.25">
      <c r="B60" s="11" t="s">
        <v>228</v>
      </c>
      <c r="C60" s="53"/>
      <c r="D60" s="53"/>
      <c r="E60" s="204"/>
      <c r="F60" s="211">
        <f t="shared" si="40"/>
        <v>0</v>
      </c>
      <c r="H60" s="204"/>
      <c r="I60" s="211">
        <f t="shared" si="41"/>
        <v>0</v>
      </c>
      <c r="K60" s="204"/>
      <c r="L60" s="211">
        <f t="shared" si="42"/>
        <v>0</v>
      </c>
      <c r="N60" s="204"/>
      <c r="O60" s="211">
        <f t="shared" si="43"/>
        <v>0</v>
      </c>
      <c r="Q60" s="204"/>
      <c r="R60" s="211">
        <f t="shared" si="44"/>
        <v>0</v>
      </c>
      <c r="T60" s="204"/>
      <c r="U60" s="211">
        <f t="shared" si="45"/>
        <v>0</v>
      </c>
      <c r="W60" s="204"/>
      <c r="X60" s="211">
        <f t="shared" si="46"/>
        <v>0</v>
      </c>
      <c r="Z60" s="204"/>
      <c r="AA60" s="211">
        <f t="shared" si="47"/>
        <v>0</v>
      </c>
      <c r="AC60" s="204"/>
      <c r="AD60" s="211">
        <f t="shared" si="48"/>
        <v>0</v>
      </c>
      <c r="AF60" s="204"/>
      <c r="AG60" s="211">
        <f t="shared" si="49"/>
        <v>0</v>
      </c>
    </row>
    <row r="61" spans="2:33" x14ac:dyDescent="0.25">
      <c r="B61" s="53" t="s">
        <v>229</v>
      </c>
      <c r="E61" s="212">
        <f>SUM(E57:E60)</f>
        <v>0</v>
      </c>
      <c r="F61" s="213">
        <f t="shared" si="40"/>
        <v>0</v>
      </c>
      <c r="H61" s="212">
        <f>SUM(H57:H60)</f>
        <v>0</v>
      </c>
      <c r="I61" s="213">
        <f t="shared" si="41"/>
        <v>0</v>
      </c>
      <c r="K61" s="212">
        <f>SUM(K57:K60)</f>
        <v>0</v>
      </c>
      <c r="L61" s="213">
        <f t="shared" si="42"/>
        <v>0</v>
      </c>
      <c r="N61" s="212">
        <f>SUM(N57:N60)</f>
        <v>0</v>
      </c>
      <c r="O61" s="213">
        <f t="shared" si="43"/>
        <v>0</v>
      </c>
      <c r="Q61" s="212">
        <f>SUM(Q57:Q60)</f>
        <v>0</v>
      </c>
      <c r="R61" s="213">
        <f t="shared" si="44"/>
        <v>0</v>
      </c>
      <c r="T61" s="212">
        <f>SUM(T57:T60)</f>
        <v>0</v>
      </c>
      <c r="U61" s="213">
        <f t="shared" si="45"/>
        <v>0</v>
      </c>
      <c r="W61" s="212">
        <f>SUM(W57:W60)</f>
        <v>0</v>
      </c>
      <c r="X61" s="213">
        <f t="shared" si="46"/>
        <v>0</v>
      </c>
      <c r="Z61" s="212">
        <f>SUM(Z57:Z60)</f>
        <v>0</v>
      </c>
      <c r="AA61" s="213">
        <f t="shared" si="47"/>
        <v>0</v>
      </c>
      <c r="AC61" s="212">
        <f>SUM(AC57:AC60)</f>
        <v>0</v>
      </c>
      <c r="AD61" s="213">
        <f t="shared" si="48"/>
        <v>0</v>
      </c>
      <c r="AF61" s="212">
        <f>SUM(AF57:AF60)</f>
        <v>0</v>
      </c>
      <c r="AG61" s="213">
        <f t="shared" si="49"/>
        <v>0</v>
      </c>
    </row>
    <row r="62" spans="2:33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40"/>
        <v>0</v>
      </c>
      <c r="H63" s="212">
        <f>H27-H33-H39-H54-H61</f>
        <v>0</v>
      </c>
      <c r="I63" s="213">
        <f t="shared" ref="I63" si="50">IFERROR(H63/H$27,0)</f>
        <v>0</v>
      </c>
      <c r="K63" s="212">
        <f>K27-K33-K39-K54-K61</f>
        <v>0</v>
      </c>
      <c r="L63" s="213">
        <f t="shared" ref="L63" si="51">IFERROR(K63/K$27,0)</f>
        <v>0</v>
      </c>
      <c r="N63" s="212">
        <f>N27-N33-N39-N54-N61</f>
        <v>0</v>
      </c>
      <c r="O63" s="213">
        <f t="shared" ref="O63" si="52">IFERROR(N63/N$27,0)</f>
        <v>0</v>
      </c>
      <c r="Q63" s="212">
        <f>Q27-Q33-Q39-Q54-Q61</f>
        <v>0</v>
      </c>
      <c r="R63" s="213">
        <f t="shared" ref="R63" si="53">IFERROR(Q63/Q$27,0)</f>
        <v>0</v>
      </c>
      <c r="T63" s="212">
        <f>T27-T33-T39-T54-T61</f>
        <v>0</v>
      </c>
      <c r="U63" s="213">
        <f t="shared" ref="U63" si="54">IFERROR(T63/T$27,0)</f>
        <v>0</v>
      </c>
      <c r="W63" s="212">
        <f>W27-W33-W39-W54-W61</f>
        <v>0</v>
      </c>
      <c r="X63" s="213">
        <f t="shared" ref="X63" si="55">IFERROR(W63/W$27,0)</f>
        <v>0</v>
      </c>
      <c r="Z63" s="212">
        <f>Z27-Z33-Z39-Z54-Z61</f>
        <v>0</v>
      </c>
      <c r="AA63" s="213">
        <f t="shared" ref="AA63" si="56">IFERROR(Z63/Z$27,0)</f>
        <v>0</v>
      </c>
      <c r="AC63" s="212">
        <f>AC27-AC33-AC39-AC54-AC61</f>
        <v>0</v>
      </c>
      <c r="AD63" s="213">
        <f t="shared" ref="AD63" si="57">IFERROR(AC63/AC$27,0)</f>
        <v>0</v>
      </c>
      <c r="AF63" s="212">
        <f>AF27-AF33-AF39-AF54-AF61</f>
        <v>0</v>
      </c>
      <c r="AG63" s="213">
        <f t="shared" ref="AG63" si="58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G64" s="276"/>
      <c r="H64" s="262"/>
      <c r="I64" s="263"/>
      <c r="J64" s="276"/>
      <c r="K64" s="262"/>
      <c r="L64" s="263"/>
      <c r="M64" s="276"/>
      <c r="N64" s="262"/>
      <c r="O64" s="263"/>
      <c r="Q64" s="262"/>
      <c r="R64" s="263"/>
      <c r="S64" s="276"/>
      <c r="T64" s="262"/>
      <c r="U64" s="263"/>
      <c r="V64" s="276"/>
      <c r="W64" s="262"/>
      <c r="X64" s="263"/>
      <c r="Y64" s="276"/>
      <c r="Z64" s="262"/>
      <c r="AA64" s="263"/>
      <c r="AC64" s="262"/>
      <c r="AD64" s="263"/>
      <c r="AE64" s="276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x14ac:dyDescent="0.25">
      <c r="A70" s="38">
        <f t="shared" ref="A70:A75" si="59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x14ac:dyDescent="0.25">
      <c r="A71" s="38">
        <f t="shared" si="59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x14ac:dyDescent="0.25">
      <c r="A72" s="38">
        <f t="shared" si="59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x14ac:dyDescent="0.25">
      <c r="A73" s="38">
        <f t="shared" si="59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x14ac:dyDescent="0.25">
      <c r="A74" s="38">
        <f t="shared" si="59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x14ac:dyDescent="0.25">
      <c r="A75" s="38">
        <f t="shared" si="59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</sheetData>
  <sheetProtection selectLockedCells="1"/>
  <mergeCells count="20">
    <mergeCell ref="B75:R75"/>
    <mergeCell ref="U17:U18"/>
    <mergeCell ref="X17:X18"/>
    <mergeCell ref="AA17:AA18"/>
    <mergeCell ref="AD17:AD18"/>
    <mergeCell ref="AG17:AG18"/>
    <mergeCell ref="B73:R73"/>
    <mergeCell ref="B74:R74"/>
    <mergeCell ref="I1:L1"/>
    <mergeCell ref="B68:R68"/>
    <mergeCell ref="B69:R69"/>
    <mergeCell ref="B70:R70"/>
    <mergeCell ref="B71:R71"/>
    <mergeCell ref="B72:R72"/>
    <mergeCell ref="R17:R18"/>
    <mergeCell ref="A3:B3"/>
    <mergeCell ref="F17:F18"/>
    <mergeCell ref="I17:I18"/>
    <mergeCell ref="L17:L18"/>
    <mergeCell ref="O17:O18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C827D-97BE-4AC5-A6F3-ACEECC07A9DD}">
  <sheetPr>
    <tabColor theme="7" tint="-0.249977111117893"/>
  </sheetPr>
  <dimension ref="A1:AG75"/>
  <sheetViews>
    <sheetView showGridLines="0" workbookViewId="0">
      <selection activeCell="C60" sqref="C60"/>
    </sheetView>
  </sheetViews>
  <sheetFormatPr defaultColWidth="9.28515625" defaultRowHeight="13.5" x14ac:dyDescent="0.25"/>
  <cols>
    <col min="1" max="1" width="2.7109375" style="11" customWidth="1"/>
    <col min="2" max="2" width="20.28515625" style="11" customWidth="1"/>
    <col min="3" max="3" width="37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 t="s">
        <v>242</v>
      </c>
      <c r="I1" s="400" t="s">
        <v>244</v>
      </c>
      <c r="J1" s="400"/>
      <c r="K1" s="400"/>
      <c r="L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E6" s="404" t="s">
        <v>245</v>
      </c>
      <c r="F6" s="404"/>
      <c r="G6" s="404"/>
      <c r="H6" s="404"/>
      <c r="I6" s="404"/>
      <c r="J6" s="404"/>
      <c r="K6" s="404"/>
      <c r="L6" s="404"/>
      <c r="M6" s="404"/>
      <c r="N6" s="404"/>
      <c r="O6" s="404"/>
      <c r="P6" s="404"/>
      <c r="Q6" s="404"/>
      <c r="R6" s="404"/>
      <c r="S6" s="404"/>
      <c r="T6" s="404"/>
      <c r="U6" s="404"/>
      <c r="V6" s="404"/>
      <c r="W6" s="404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235</v>
      </c>
      <c r="E7" s="61" t="s">
        <v>246</v>
      </c>
      <c r="F7" s="222"/>
      <c r="G7" s="223"/>
      <c r="H7" s="223"/>
      <c r="I7" s="223"/>
      <c r="J7" s="223"/>
      <c r="K7" s="223"/>
      <c r="L7" s="223"/>
      <c r="M7" s="223"/>
      <c r="N7" s="222"/>
      <c r="O7" s="222"/>
      <c r="P7" s="222"/>
      <c r="Q7" s="223"/>
      <c r="R7" s="223"/>
      <c r="S7" s="222"/>
      <c r="T7" s="223"/>
      <c r="U7" s="223"/>
      <c r="V7" s="222"/>
      <c r="W7" s="223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A9" s="216"/>
      <c r="B9" s="216"/>
      <c r="C9" s="217" t="s">
        <v>236</v>
      </c>
      <c r="D9" s="216"/>
      <c r="E9" s="218"/>
      <c r="F9" s="219"/>
      <c r="G9" s="216"/>
      <c r="H9" s="218"/>
      <c r="I9" s="219"/>
      <c r="J9" s="216"/>
      <c r="K9" s="218"/>
      <c r="L9" s="219"/>
      <c r="M9" s="216"/>
      <c r="N9" s="218"/>
      <c r="O9" s="219"/>
      <c r="P9" s="216"/>
      <c r="Q9" s="218"/>
      <c r="R9" s="219"/>
      <c r="S9" s="216"/>
      <c r="T9" s="218"/>
      <c r="U9" s="219"/>
      <c r="V9" s="216"/>
      <c r="W9" s="218"/>
      <c r="X9" s="219"/>
      <c r="Y9" s="216"/>
      <c r="Z9" s="218"/>
      <c r="AA9" s="219"/>
      <c r="AB9" s="216"/>
      <c r="AC9" s="218"/>
      <c r="AD9" s="219"/>
      <c r="AE9" s="216"/>
      <c r="AF9" s="218"/>
      <c r="AG9" s="219"/>
    </row>
    <row r="10" spans="1:33" ht="13.15" customHeight="1" x14ac:dyDescent="0.25">
      <c r="A10" s="216"/>
      <c r="B10" s="216"/>
      <c r="C10" s="217" t="s">
        <v>187</v>
      </c>
      <c r="D10" s="216"/>
      <c r="E10" s="218"/>
      <c r="F10" s="219"/>
      <c r="G10" s="216"/>
      <c r="H10" s="218"/>
      <c r="I10" s="219"/>
      <c r="J10" s="216"/>
      <c r="K10" s="218"/>
      <c r="L10" s="219"/>
      <c r="M10" s="216"/>
      <c r="N10" s="218"/>
      <c r="O10" s="219"/>
      <c r="P10" s="216"/>
      <c r="Q10" s="218"/>
      <c r="R10" s="219"/>
      <c r="S10" s="216"/>
      <c r="T10" s="218"/>
      <c r="U10" s="219"/>
      <c r="V10" s="216"/>
      <c r="W10" s="218"/>
      <c r="X10" s="219"/>
      <c r="Y10" s="216"/>
      <c r="Z10" s="218"/>
      <c r="AA10" s="219"/>
      <c r="AB10" s="216"/>
      <c r="AC10" s="218"/>
      <c r="AD10" s="219"/>
      <c r="AE10" s="216"/>
      <c r="AF10" s="218"/>
      <c r="AG10" s="219"/>
    </row>
    <row r="11" spans="1:33" ht="13.15" customHeight="1" x14ac:dyDescent="0.25">
      <c r="A11" s="216"/>
      <c r="B11" s="216"/>
      <c r="C11" s="217" t="s">
        <v>237</v>
      </c>
      <c r="D11" s="216"/>
      <c r="E11" s="220"/>
      <c r="F11" s="219"/>
      <c r="G11" s="216"/>
      <c r="H11" s="220"/>
      <c r="I11" s="219"/>
      <c r="J11" s="216"/>
      <c r="K11" s="220"/>
      <c r="L11" s="219"/>
      <c r="M11" s="216"/>
      <c r="N11" s="220"/>
      <c r="O11" s="219"/>
      <c r="P11" s="216"/>
      <c r="Q11" s="220"/>
      <c r="R11" s="219"/>
      <c r="S11" s="216"/>
      <c r="T11" s="220"/>
      <c r="U11" s="219"/>
      <c r="V11" s="216"/>
      <c r="W11" s="220"/>
      <c r="X11" s="219"/>
      <c r="Y11" s="216"/>
      <c r="Z11" s="220"/>
      <c r="AA11" s="219"/>
      <c r="AB11" s="216"/>
      <c r="AC11" s="220"/>
      <c r="AD11" s="219"/>
      <c r="AE11" s="216"/>
      <c r="AF11" s="220"/>
      <c r="AG11" s="219"/>
    </row>
    <row r="12" spans="1:33" ht="13.15" customHeight="1" x14ac:dyDescent="0.25">
      <c r="A12" s="216"/>
      <c r="B12" s="216"/>
      <c r="C12" s="217" t="s">
        <v>238</v>
      </c>
      <c r="D12" s="216"/>
      <c r="E12" s="221"/>
      <c r="F12" s="219"/>
      <c r="G12" s="216"/>
      <c r="H12" s="221"/>
      <c r="I12" s="219"/>
      <c r="J12" s="216"/>
      <c r="K12" s="221"/>
      <c r="L12" s="219"/>
      <c r="M12" s="216"/>
      <c r="N12" s="221"/>
      <c r="O12" s="219"/>
      <c r="P12" s="216"/>
      <c r="Q12" s="221"/>
      <c r="R12" s="219"/>
      <c r="S12" s="216"/>
      <c r="T12" s="221"/>
      <c r="U12" s="219"/>
      <c r="V12" s="216"/>
      <c r="W12" s="221"/>
      <c r="X12" s="219"/>
      <c r="Y12" s="216"/>
      <c r="Z12" s="221"/>
      <c r="AA12" s="219"/>
      <c r="AB12" s="216"/>
      <c r="AC12" s="221"/>
      <c r="AD12" s="219"/>
      <c r="AE12" s="216"/>
      <c r="AF12" s="221"/>
      <c r="AG12" s="219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G14" s="53"/>
      <c r="H14" s="53"/>
      <c r="I14" s="53"/>
      <c r="J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239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02"/>
      <c r="F19" s="210">
        <f t="shared" ref="F19:F27" si="0">IFERROR(E19/E$27,0)</f>
        <v>0</v>
      </c>
      <c r="H19" s="202"/>
      <c r="I19" s="210">
        <f t="shared" ref="I19:I27" si="1">IFERROR(H19/H$27,0)</f>
        <v>0</v>
      </c>
      <c r="K19" s="202"/>
      <c r="L19" s="210">
        <f t="shared" ref="L19:L27" si="2">IFERROR(K19/K$27,0)</f>
        <v>0</v>
      </c>
      <c r="N19" s="202"/>
      <c r="O19" s="210">
        <f t="shared" ref="O19:O27" si="3">IFERROR(N19/N$27,0)</f>
        <v>0</v>
      </c>
      <c r="Q19" s="202"/>
      <c r="R19" s="210">
        <f t="shared" ref="R19:R27" si="4">IFERROR(Q19/Q$27,0)</f>
        <v>0</v>
      </c>
      <c r="T19" s="202"/>
      <c r="U19" s="210">
        <f t="shared" ref="U19:U27" si="5">IFERROR(T19/T$27,0)</f>
        <v>0</v>
      </c>
      <c r="W19" s="202"/>
      <c r="X19" s="210">
        <f t="shared" ref="X19:X27" si="6">IFERROR(W19/W$27,0)</f>
        <v>0</v>
      </c>
      <c r="Z19" s="202"/>
      <c r="AA19" s="210">
        <f t="shared" ref="AA19:AA27" si="7">IFERROR(Z19/Z$27,0)</f>
        <v>0</v>
      </c>
      <c r="AC19" s="202"/>
      <c r="AD19" s="210">
        <f t="shared" ref="AD19:AD27" si="8">IFERROR(AC19/AC$27,0)</f>
        <v>0</v>
      </c>
      <c r="AF19" s="202"/>
      <c r="AG19" s="210">
        <f t="shared" ref="AG19:AG27" si="9">IFERROR(AF19/AF$27,0)</f>
        <v>0</v>
      </c>
    </row>
    <row r="20" spans="2:33" ht="13.15" customHeight="1" x14ac:dyDescent="0.25">
      <c r="B20" s="11" t="s">
        <v>195</v>
      </c>
      <c r="E20" s="202"/>
      <c r="F20" s="210">
        <f t="shared" si="0"/>
        <v>0</v>
      </c>
      <c r="H20" s="202"/>
      <c r="I20" s="210">
        <f t="shared" si="1"/>
        <v>0</v>
      </c>
      <c r="K20" s="202"/>
      <c r="L20" s="210">
        <f t="shared" si="2"/>
        <v>0</v>
      </c>
      <c r="N20" s="202"/>
      <c r="O20" s="210">
        <f t="shared" si="3"/>
        <v>0</v>
      </c>
      <c r="Q20" s="202"/>
      <c r="R20" s="210">
        <f t="shared" si="4"/>
        <v>0</v>
      </c>
      <c r="T20" s="202"/>
      <c r="U20" s="210">
        <f t="shared" si="5"/>
        <v>0</v>
      </c>
      <c r="W20" s="202"/>
      <c r="X20" s="210">
        <f t="shared" si="6"/>
        <v>0</v>
      </c>
      <c r="Z20" s="202"/>
      <c r="AA20" s="210">
        <f t="shared" si="7"/>
        <v>0</v>
      </c>
      <c r="AC20" s="202"/>
      <c r="AD20" s="210">
        <f t="shared" si="8"/>
        <v>0</v>
      </c>
      <c r="AF20" s="202"/>
      <c r="AG20" s="210">
        <f t="shared" si="9"/>
        <v>0</v>
      </c>
    </row>
    <row r="21" spans="2:33" ht="13.15" customHeight="1" x14ac:dyDescent="0.25">
      <c r="B21" s="11" t="s">
        <v>76</v>
      </c>
      <c r="E21" s="202"/>
      <c r="F21" s="210">
        <f t="shared" si="0"/>
        <v>0</v>
      </c>
      <c r="H21" s="202"/>
      <c r="I21" s="210">
        <f t="shared" si="1"/>
        <v>0</v>
      </c>
      <c r="K21" s="202"/>
      <c r="L21" s="210">
        <f t="shared" si="2"/>
        <v>0</v>
      </c>
      <c r="N21" s="202"/>
      <c r="O21" s="210">
        <f t="shared" si="3"/>
        <v>0</v>
      </c>
      <c r="Q21" s="202"/>
      <c r="R21" s="210">
        <f t="shared" si="4"/>
        <v>0</v>
      </c>
      <c r="T21" s="202"/>
      <c r="U21" s="210">
        <f t="shared" si="5"/>
        <v>0</v>
      </c>
      <c r="W21" s="202"/>
      <c r="X21" s="210">
        <f t="shared" si="6"/>
        <v>0</v>
      </c>
      <c r="Z21" s="202"/>
      <c r="AA21" s="210">
        <f t="shared" si="7"/>
        <v>0</v>
      </c>
      <c r="AC21" s="202"/>
      <c r="AD21" s="210">
        <f t="shared" si="8"/>
        <v>0</v>
      </c>
      <c r="AF21" s="202"/>
      <c r="AG21" s="210">
        <f t="shared" si="9"/>
        <v>0</v>
      </c>
    </row>
    <row r="22" spans="2:33" ht="13.15" customHeight="1" x14ac:dyDescent="0.25">
      <c r="B22" s="261" t="s">
        <v>196</v>
      </c>
      <c r="E22" s="202"/>
      <c r="F22" s="210">
        <f t="shared" si="0"/>
        <v>0</v>
      </c>
      <c r="H22" s="202"/>
      <c r="I22" s="210">
        <f t="shared" si="1"/>
        <v>0</v>
      </c>
      <c r="K22" s="202"/>
      <c r="L22" s="210">
        <f t="shared" si="2"/>
        <v>0</v>
      </c>
      <c r="N22" s="202"/>
      <c r="O22" s="210">
        <f t="shared" si="3"/>
        <v>0</v>
      </c>
      <c r="Q22" s="202"/>
      <c r="R22" s="210">
        <f t="shared" si="4"/>
        <v>0</v>
      </c>
      <c r="T22" s="202"/>
      <c r="U22" s="210">
        <f t="shared" si="5"/>
        <v>0</v>
      </c>
      <c r="W22" s="202"/>
      <c r="X22" s="210">
        <f t="shared" si="6"/>
        <v>0</v>
      </c>
      <c r="Z22" s="202"/>
      <c r="AA22" s="210">
        <f t="shared" si="7"/>
        <v>0</v>
      </c>
      <c r="AC22" s="202"/>
      <c r="AD22" s="210">
        <f t="shared" si="8"/>
        <v>0</v>
      </c>
      <c r="AF22" s="202"/>
      <c r="AG22" s="210">
        <f t="shared" si="9"/>
        <v>0</v>
      </c>
    </row>
    <row r="23" spans="2:33" ht="13.15" customHeight="1" x14ac:dyDescent="0.25">
      <c r="B23" s="11" t="s">
        <v>81</v>
      </c>
      <c r="E23" s="202"/>
      <c r="F23" s="210">
        <f t="shared" si="0"/>
        <v>0</v>
      </c>
      <c r="H23" s="202"/>
      <c r="I23" s="210">
        <f t="shared" si="1"/>
        <v>0</v>
      </c>
      <c r="K23" s="202"/>
      <c r="L23" s="210">
        <f t="shared" si="2"/>
        <v>0</v>
      </c>
      <c r="N23" s="202"/>
      <c r="O23" s="210">
        <f t="shared" si="3"/>
        <v>0</v>
      </c>
      <c r="Q23" s="202"/>
      <c r="R23" s="210">
        <f t="shared" si="4"/>
        <v>0</v>
      </c>
      <c r="T23" s="202"/>
      <c r="U23" s="210">
        <f t="shared" si="5"/>
        <v>0</v>
      </c>
      <c r="W23" s="202"/>
      <c r="X23" s="210">
        <f t="shared" si="6"/>
        <v>0</v>
      </c>
      <c r="Z23" s="202"/>
      <c r="AA23" s="210">
        <f t="shared" si="7"/>
        <v>0</v>
      </c>
      <c r="AC23" s="202"/>
      <c r="AD23" s="210">
        <f t="shared" si="8"/>
        <v>0</v>
      </c>
      <c r="AF23" s="202"/>
      <c r="AG23" s="210">
        <f t="shared" si="9"/>
        <v>0</v>
      </c>
    </row>
    <row r="24" spans="2:33" ht="13.15" customHeight="1" x14ac:dyDescent="0.25">
      <c r="B24" s="11" t="s">
        <v>197</v>
      </c>
      <c r="E24" s="202"/>
      <c r="F24" s="210">
        <f t="shared" si="0"/>
        <v>0</v>
      </c>
      <c r="H24" s="202"/>
      <c r="I24" s="210">
        <f t="shared" si="1"/>
        <v>0</v>
      </c>
      <c r="K24" s="202"/>
      <c r="L24" s="210">
        <f t="shared" si="2"/>
        <v>0</v>
      </c>
      <c r="N24" s="202"/>
      <c r="O24" s="210">
        <f t="shared" si="3"/>
        <v>0</v>
      </c>
      <c r="Q24" s="202"/>
      <c r="R24" s="210">
        <f t="shared" si="4"/>
        <v>0</v>
      </c>
      <c r="T24" s="202"/>
      <c r="U24" s="210">
        <f t="shared" si="5"/>
        <v>0</v>
      </c>
      <c r="W24" s="202"/>
      <c r="X24" s="210">
        <f t="shared" si="6"/>
        <v>0</v>
      </c>
      <c r="Z24" s="202"/>
      <c r="AA24" s="210">
        <f t="shared" si="7"/>
        <v>0</v>
      </c>
      <c r="AC24" s="202"/>
      <c r="AD24" s="210">
        <f t="shared" si="8"/>
        <v>0</v>
      </c>
      <c r="AF24" s="202"/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02"/>
      <c r="F25" s="210">
        <f t="shared" si="0"/>
        <v>0</v>
      </c>
      <c r="H25" s="202"/>
      <c r="I25" s="210">
        <f t="shared" si="1"/>
        <v>0</v>
      </c>
      <c r="K25" s="202"/>
      <c r="L25" s="210">
        <f t="shared" si="2"/>
        <v>0</v>
      </c>
      <c r="N25" s="202"/>
      <c r="O25" s="210">
        <f t="shared" si="3"/>
        <v>0</v>
      </c>
      <c r="Q25" s="202"/>
      <c r="R25" s="210">
        <f t="shared" si="4"/>
        <v>0</v>
      </c>
      <c r="T25" s="202"/>
      <c r="U25" s="210">
        <f t="shared" si="5"/>
        <v>0</v>
      </c>
      <c r="W25" s="202"/>
      <c r="X25" s="210">
        <f t="shared" si="6"/>
        <v>0</v>
      </c>
      <c r="Z25" s="202"/>
      <c r="AA25" s="210">
        <f t="shared" si="7"/>
        <v>0</v>
      </c>
      <c r="AC25" s="202"/>
      <c r="AD25" s="210">
        <f t="shared" si="8"/>
        <v>0</v>
      </c>
      <c r="AF25" s="202"/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04"/>
      <c r="F26" s="211">
        <f t="shared" si="0"/>
        <v>0</v>
      </c>
      <c r="H26" s="204"/>
      <c r="I26" s="211">
        <f t="shared" si="1"/>
        <v>0</v>
      </c>
      <c r="K26" s="204"/>
      <c r="L26" s="211">
        <f t="shared" si="2"/>
        <v>0</v>
      </c>
      <c r="N26" s="204"/>
      <c r="O26" s="211">
        <f t="shared" si="3"/>
        <v>0</v>
      </c>
      <c r="Q26" s="204"/>
      <c r="R26" s="211">
        <f t="shared" si="4"/>
        <v>0</v>
      </c>
      <c r="T26" s="204"/>
      <c r="U26" s="211">
        <f t="shared" si="5"/>
        <v>0</v>
      </c>
      <c r="W26" s="204"/>
      <c r="X26" s="211">
        <f t="shared" si="6"/>
        <v>0</v>
      </c>
      <c r="Z26" s="204"/>
      <c r="AA26" s="211">
        <f t="shared" si="7"/>
        <v>0</v>
      </c>
      <c r="AC26" s="204"/>
      <c r="AD26" s="211">
        <f t="shared" si="8"/>
        <v>0</v>
      </c>
      <c r="AF26" s="204"/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02"/>
      <c r="F30" s="210">
        <f t="shared" ref="F30:F33" si="10">IFERROR(E30/E$27,0)</f>
        <v>0</v>
      </c>
      <c r="H30" s="202"/>
      <c r="I30" s="210">
        <f t="shared" ref="I30:I33" si="11">IFERROR(H30/H$27,0)</f>
        <v>0</v>
      </c>
      <c r="K30" s="202"/>
      <c r="L30" s="210">
        <f t="shared" ref="L30:L33" si="12">IFERROR(K30/K$27,0)</f>
        <v>0</v>
      </c>
      <c r="N30" s="202"/>
      <c r="O30" s="210">
        <f t="shared" ref="O30:O33" si="13">IFERROR(N30/N$27,0)</f>
        <v>0</v>
      </c>
      <c r="Q30" s="202"/>
      <c r="R30" s="210">
        <f t="shared" ref="R30:R33" si="14">IFERROR(Q30/Q$27,0)</f>
        <v>0</v>
      </c>
      <c r="T30" s="202"/>
      <c r="U30" s="210">
        <f t="shared" ref="U30:U33" si="15">IFERROR(T30/T$27,0)</f>
        <v>0</v>
      </c>
      <c r="W30" s="202"/>
      <c r="X30" s="210">
        <f t="shared" ref="X30:X33" si="16">IFERROR(W30/W$27,0)</f>
        <v>0</v>
      </c>
      <c r="Z30" s="202"/>
      <c r="AA30" s="210">
        <f t="shared" ref="AA30:AA33" si="17">IFERROR(Z30/Z$27,0)</f>
        <v>0</v>
      </c>
      <c r="AC30" s="202"/>
      <c r="AD30" s="210">
        <f t="shared" ref="AD30:AD33" si="18">IFERROR(AC30/AC$27,0)</f>
        <v>0</v>
      </c>
      <c r="AF30" s="202"/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02"/>
      <c r="F31" s="210">
        <f t="shared" si="10"/>
        <v>0</v>
      </c>
      <c r="H31" s="202"/>
      <c r="I31" s="210">
        <f t="shared" si="11"/>
        <v>0</v>
      </c>
      <c r="K31" s="202"/>
      <c r="L31" s="210">
        <f t="shared" si="12"/>
        <v>0</v>
      </c>
      <c r="N31" s="202"/>
      <c r="O31" s="210">
        <f t="shared" si="13"/>
        <v>0</v>
      </c>
      <c r="Q31" s="202"/>
      <c r="R31" s="210">
        <f t="shared" si="14"/>
        <v>0</v>
      </c>
      <c r="T31" s="202"/>
      <c r="U31" s="210">
        <f t="shared" si="15"/>
        <v>0</v>
      </c>
      <c r="W31" s="202"/>
      <c r="X31" s="210">
        <f t="shared" si="16"/>
        <v>0</v>
      </c>
      <c r="Z31" s="202"/>
      <c r="AA31" s="210">
        <f t="shared" si="17"/>
        <v>0</v>
      </c>
      <c r="AC31" s="202"/>
      <c r="AD31" s="210">
        <f t="shared" si="18"/>
        <v>0</v>
      </c>
      <c r="AF31" s="202"/>
      <c r="AG31" s="210">
        <f t="shared" si="19"/>
        <v>0</v>
      </c>
    </row>
    <row r="32" spans="2:33" ht="13.15" customHeight="1" x14ac:dyDescent="0.25">
      <c r="B32" s="11" t="s">
        <v>203</v>
      </c>
      <c r="E32" s="204"/>
      <c r="F32" s="211">
        <f t="shared" si="10"/>
        <v>0</v>
      </c>
      <c r="H32" s="204"/>
      <c r="I32" s="211">
        <f t="shared" si="11"/>
        <v>0</v>
      </c>
      <c r="K32" s="204"/>
      <c r="L32" s="211">
        <f t="shared" si="12"/>
        <v>0</v>
      </c>
      <c r="N32" s="204"/>
      <c r="O32" s="211">
        <f t="shared" si="13"/>
        <v>0</v>
      </c>
      <c r="Q32" s="204"/>
      <c r="R32" s="211">
        <f t="shared" si="14"/>
        <v>0</v>
      </c>
      <c r="T32" s="204"/>
      <c r="U32" s="211">
        <f t="shared" si="15"/>
        <v>0</v>
      </c>
      <c r="W32" s="204"/>
      <c r="X32" s="211">
        <f t="shared" si="16"/>
        <v>0</v>
      </c>
      <c r="Z32" s="204"/>
      <c r="AA32" s="211">
        <f t="shared" si="17"/>
        <v>0</v>
      </c>
      <c r="AC32" s="204"/>
      <c r="AD32" s="211">
        <f t="shared" si="18"/>
        <v>0</v>
      </c>
      <c r="AF32" s="204"/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02"/>
      <c r="F36" s="210">
        <f t="shared" ref="F36:F39" si="20">IFERROR(E36/E$27,0)</f>
        <v>0</v>
      </c>
      <c r="H36" s="202"/>
      <c r="I36" s="210">
        <f t="shared" ref="I36:I39" si="21">IFERROR(H36/H$27,0)</f>
        <v>0</v>
      </c>
      <c r="K36" s="202"/>
      <c r="L36" s="210">
        <f t="shared" ref="L36:L39" si="22">IFERROR(K36/K$27,0)</f>
        <v>0</v>
      </c>
      <c r="N36" s="202"/>
      <c r="O36" s="210">
        <f t="shared" ref="O36:O39" si="23">IFERROR(N36/N$27,0)</f>
        <v>0</v>
      </c>
      <c r="Q36" s="202"/>
      <c r="R36" s="210">
        <f t="shared" ref="R36:R39" si="24">IFERROR(Q36/Q$27,0)</f>
        <v>0</v>
      </c>
      <c r="T36" s="202"/>
      <c r="U36" s="210">
        <f t="shared" ref="U36:U39" si="25">IFERROR(T36/T$27,0)</f>
        <v>0</v>
      </c>
      <c r="W36" s="202"/>
      <c r="X36" s="210">
        <f t="shared" ref="X36:X39" si="26">IFERROR(W36/W$27,0)</f>
        <v>0</v>
      </c>
      <c r="Z36" s="202"/>
      <c r="AA36" s="210">
        <f t="shared" ref="AA36:AA39" si="27">IFERROR(Z36/Z$27,0)</f>
        <v>0</v>
      </c>
      <c r="AC36" s="202"/>
      <c r="AD36" s="210">
        <f t="shared" ref="AD36:AD39" si="28">IFERROR(AC36/AC$27,0)</f>
        <v>0</v>
      </c>
      <c r="AF36" s="202"/>
      <c r="AG36" s="210">
        <f t="shared" ref="AG36:AG39" si="29">IFERROR(AF36/AF$27,0)</f>
        <v>0</v>
      </c>
    </row>
    <row r="37" spans="2:33" ht="13.15" customHeight="1" x14ac:dyDescent="0.25">
      <c r="B37" s="11" t="s">
        <v>207</v>
      </c>
      <c r="E37" s="202"/>
      <c r="F37" s="210">
        <f t="shared" si="20"/>
        <v>0</v>
      </c>
      <c r="H37" s="202"/>
      <c r="I37" s="210">
        <f t="shared" si="21"/>
        <v>0</v>
      </c>
      <c r="K37" s="202"/>
      <c r="L37" s="210">
        <f t="shared" si="22"/>
        <v>0</v>
      </c>
      <c r="N37" s="202"/>
      <c r="O37" s="210">
        <f t="shared" si="23"/>
        <v>0</v>
      </c>
      <c r="Q37" s="202"/>
      <c r="R37" s="210">
        <f t="shared" si="24"/>
        <v>0</v>
      </c>
      <c r="T37" s="202"/>
      <c r="U37" s="210">
        <f t="shared" si="25"/>
        <v>0</v>
      </c>
      <c r="W37" s="202"/>
      <c r="X37" s="210">
        <f t="shared" si="26"/>
        <v>0</v>
      </c>
      <c r="Z37" s="202"/>
      <c r="AA37" s="210">
        <f t="shared" si="27"/>
        <v>0</v>
      </c>
      <c r="AC37" s="202"/>
      <c r="AD37" s="210">
        <f t="shared" si="28"/>
        <v>0</v>
      </c>
      <c r="AF37" s="202"/>
      <c r="AG37" s="210">
        <f t="shared" si="29"/>
        <v>0</v>
      </c>
    </row>
    <row r="38" spans="2:33" ht="13.15" customHeight="1" x14ac:dyDescent="0.25">
      <c r="B38" s="11" t="s">
        <v>208</v>
      </c>
      <c r="E38" s="204"/>
      <c r="F38" s="211">
        <f t="shared" si="20"/>
        <v>0</v>
      </c>
      <c r="H38" s="204"/>
      <c r="I38" s="211">
        <f t="shared" si="21"/>
        <v>0</v>
      </c>
      <c r="K38" s="204"/>
      <c r="L38" s="211">
        <f t="shared" si="22"/>
        <v>0</v>
      </c>
      <c r="N38" s="204"/>
      <c r="O38" s="211">
        <f t="shared" si="23"/>
        <v>0</v>
      </c>
      <c r="Q38" s="204"/>
      <c r="R38" s="211">
        <f t="shared" si="24"/>
        <v>0</v>
      </c>
      <c r="T38" s="204"/>
      <c r="U38" s="211">
        <f t="shared" si="25"/>
        <v>0</v>
      </c>
      <c r="W38" s="204"/>
      <c r="X38" s="211">
        <f t="shared" si="26"/>
        <v>0</v>
      </c>
      <c r="Z38" s="204"/>
      <c r="AA38" s="211">
        <f t="shared" si="27"/>
        <v>0</v>
      </c>
      <c r="AC38" s="204"/>
      <c r="AD38" s="211">
        <f t="shared" si="28"/>
        <v>0</v>
      </c>
      <c r="AF38" s="204"/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si="21"/>
        <v>0</v>
      </c>
      <c r="K39" s="212">
        <f>SUM(K36:K38)</f>
        <v>0</v>
      </c>
      <c r="L39" s="213">
        <f t="shared" si="22"/>
        <v>0</v>
      </c>
      <c r="N39" s="212">
        <f>SUM(N36:N38)</f>
        <v>0</v>
      </c>
      <c r="O39" s="213">
        <f t="shared" si="23"/>
        <v>0</v>
      </c>
      <c r="Q39" s="212">
        <f>SUM(Q36:Q38)</f>
        <v>0</v>
      </c>
      <c r="R39" s="213">
        <f t="shared" si="24"/>
        <v>0</v>
      </c>
      <c r="T39" s="212">
        <f>SUM(T36:T38)</f>
        <v>0</v>
      </c>
      <c r="U39" s="213">
        <f t="shared" si="25"/>
        <v>0</v>
      </c>
      <c r="W39" s="212">
        <f>SUM(W36:W38)</f>
        <v>0</v>
      </c>
      <c r="X39" s="213">
        <f t="shared" si="26"/>
        <v>0</v>
      </c>
      <c r="Z39" s="212">
        <f>SUM(Z36:Z38)</f>
        <v>0</v>
      </c>
      <c r="AA39" s="213">
        <f t="shared" si="27"/>
        <v>0</v>
      </c>
      <c r="AC39" s="212">
        <f>SUM(AC36:AC38)</f>
        <v>0</v>
      </c>
      <c r="AD39" s="213">
        <f t="shared" si="28"/>
        <v>0</v>
      </c>
      <c r="AF39" s="212">
        <f>SUM(AF36:AF38)</f>
        <v>0</v>
      </c>
      <c r="AG39" s="213">
        <f t="shared" si="29"/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02"/>
      <c r="F42" s="210">
        <f t="shared" ref="F42:F54" si="30">IFERROR(E42/E$27,0)</f>
        <v>0</v>
      </c>
      <c r="H42" s="202"/>
      <c r="I42" s="210">
        <f t="shared" ref="I42:I54" si="31">IFERROR(H42/H$27,0)</f>
        <v>0</v>
      </c>
      <c r="K42" s="202"/>
      <c r="L42" s="210">
        <f t="shared" ref="L42:L54" si="32">IFERROR(K42/K$27,0)</f>
        <v>0</v>
      </c>
      <c r="N42" s="202"/>
      <c r="O42" s="210">
        <f t="shared" ref="O42:O54" si="33">IFERROR(N42/N$27,0)</f>
        <v>0</v>
      </c>
      <c r="Q42" s="202"/>
      <c r="R42" s="210">
        <f t="shared" ref="R42:R54" si="34">IFERROR(Q42/Q$27,0)</f>
        <v>0</v>
      </c>
      <c r="T42" s="202"/>
      <c r="U42" s="210">
        <f t="shared" ref="U42:U54" si="35">IFERROR(T42/T$27,0)</f>
        <v>0</v>
      </c>
      <c r="W42" s="202"/>
      <c r="X42" s="210">
        <f t="shared" ref="X42:X54" si="36">IFERROR(W42/W$27,0)</f>
        <v>0</v>
      </c>
      <c r="Z42" s="202"/>
      <c r="AA42" s="210">
        <f t="shared" ref="AA42:AA54" si="37">IFERROR(Z42/Z$27,0)</f>
        <v>0</v>
      </c>
      <c r="AC42" s="202"/>
      <c r="AD42" s="210">
        <f t="shared" ref="AD42:AD54" si="38">IFERROR(AC42/AC$27,0)</f>
        <v>0</v>
      </c>
      <c r="AF42" s="202"/>
      <c r="AG42" s="210">
        <f t="shared" ref="AG42:AG54" si="39">IFERROR(AF42/AF$27,0)</f>
        <v>0</v>
      </c>
    </row>
    <row r="43" spans="2:33" ht="13.15" customHeight="1" x14ac:dyDescent="0.25">
      <c r="B43" s="11" t="s">
        <v>212</v>
      </c>
      <c r="E43" s="202"/>
      <c r="F43" s="210">
        <f t="shared" si="30"/>
        <v>0</v>
      </c>
      <c r="H43" s="202"/>
      <c r="I43" s="210">
        <f t="shared" si="31"/>
        <v>0</v>
      </c>
      <c r="K43" s="202"/>
      <c r="L43" s="210">
        <f t="shared" si="32"/>
        <v>0</v>
      </c>
      <c r="N43" s="202"/>
      <c r="O43" s="210">
        <f t="shared" si="33"/>
        <v>0</v>
      </c>
      <c r="Q43" s="202"/>
      <c r="R43" s="210">
        <f t="shared" si="34"/>
        <v>0</v>
      </c>
      <c r="T43" s="202"/>
      <c r="U43" s="210">
        <f t="shared" si="35"/>
        <v>0</v>
      </c>
      <c r="W43" s="202"/>
      <c r="X43" s="210">
        <f t="shared" si="36"/>
        <v>0</v>
      </c>
      <c r="Z43" s="202"/>
      <c r="AA43" s="210">
        <f t="shared" si="37"/>
        <v>0</v>
      </c>
      <c r="AC43" s="202"/>
      <c r="AD43" s="210">
        <f t="shared" si="38"/>
        <v>0</v>
      </c>
      <c r="AF43" s="202"/>
      <c r="AG43" s="210">
        <f t="shared" si="39"/>
        <v>0</v>
      </c>
    </row>
    <row r="44" spans="2:33" ht="13.15" customHeight="1" x14ac:dyDescent="0.25">
      <c r="B44" s="11" t="s">
        <v>213</v>
      </c>
      <c r="E44" s="202"/>
      <c r="F44" s="210">
        <f t="shared" si="30"/>
        <v>0</v>
      </c>
      <c r="H44" s="202"/>
      <c r="I44" s="210">
        <f t="shared" si="31"/>
        <v>0</v>
      </c>
      <c r="K44" s="202"/>
      <c r="L44" s="210">
        <f t="shared" si="32"/>
        <v>0</v>
      </c>
      <c r="N44" s="202"/>
      <c r="O44" s="210">
        <f t="shared" si="33"/>
        <v>0</v>
      </c>
      <c r="Q44" s="202"/>
      <c r="R44" s="210">
        <f t="shared" si="34"/>
        <v>0</v>
      </c>
      <c r="T44" s="202"/>
      <c r="U44" s="210">
        <f t="shared" si="35"/>
        <v>0</v>
      </c>
      <c r="W44" s="202"/>
      <c r="X44" s="210">
        <f t="shared" si="36"/>
        <v>0</v>
      </c>
      <c r="Z44" s="202"/>
      <c r="AA44" s="210">
        <f t="shared" si="37"/>
        <v>0</v>
      </c>
      <c r="AC44" s="202"/>
      <c r="AD44" s="210">
        <f t="shared" si="38"/>
        <v>0</v>
      </c>
      <c r="AF44" s="202"/>
      <c r="AG44" s="210">
        <f t="shared" si="39"/>
        <v>0</v>
      </c>
    </row>
    <row r="45" spans="2:33" ht="13.15" customHeight="1" x14ac:dyDescent="0.25">
      <c r="B45" s="11" t="s">
        <v>214</v>
      </c>
      <c r="E45" s="202"/>
      <c r="F45" s="210">
        <f t="shared" si="30"/>
        <v>0</v>
      </c>
      <c r="H45" s="202"/>
      <c r="I45" s="210">
        <f t="shared" si="31"/>
        <v>0</v>
      </c>
      <c r="K45" s="202"/>
      <c r="L45" s="210">
        <f t="shared" si="32"/>
        <v>0</v>
      </c>
      <c r="N45" s="202"/>
      <c r="O45" s="210">
        <f t="shared" si="33"/>
        <v>0</v>
      </c>
      <c r="Q45" s="202"/>
      <c r="R45" s="210">
        <f t="shared" si="34"/>
        <v>0</v>
      </c>
      <c r="T45" s="202"/>
      <c r="U45" s="210">
        <f t="shared" si="35"/>
        <v>0</v>
      </c>
      <c r="W45" s="202"/>
      <c r="X45" s="210">
        <f t="shared" si="36"/>
        <v>0</v>
      </c>
      <c r="Z45" s="202"/>
      <c r="AA45" s="210">
        <f t="shared" si="37"/>
        <v>0</v>
      </c>
      <c r="AC45" s="202"/>
      <c r="AD45" s="210">
        <f t="shared" si="38"/>
        <v>0</v>
      </c>
      <c r="AF45" s="202"/>
      <c r="AG45" s="210">
        <f t="shared" si="39"/>
        <v>0</v>
      </c>
    </row>
    <row r="46" spans="2:33" ht="13.15" customHeight="1" x14ac:dyDescent="0.25">
      <c r="B46" s="11" t="s">
        <v>215</v>
      </c>
      <c r="E46" s="202"/>
      <c r="F46" s="210">
        <f t="shared" si="30"/>
        <v>0</v>
      </c>
      <c r="H46" s="202"/>
      <c r="I46" s="210">
        <f t="shared" si="31"/>
        <v>0</v>
      </c>
      <c r="K46" s="202"/>
      <c r="L46" s="210">
        <f t="shared" si="32"/>
        <v>0</v>
      </c>
      <c r="N46" s="202"/>
      <c r="O46" s="210">
        <f t="shared" si="33"/>
        <v>0</v>
      </c>
      <c r="Q46" s="202"/>
      <c r="R46" s="210">
        <f t="shared" si="34"/>
        <v>0</v>
      </c>
      <c r="T46" s="202"/>
      <c r="U46" s="210">
        <f t="shared" si="35"/>
        <v>0</v>
      </c>
      <c r="W46" s="202"/>
      <c r="X46" s="210">
        <f t="shared" si="36"/>
        <v>0</v>
      </c>
      <c r="Z46" s="202"/>
      <c r="AA46" s="210">
        <f t="shared" si="37"/>
        <v>0</v>
      </c>
      <c r="AC46" s="202"/>
      <c r="AD46" s="210">
        <f t="shared" si="38"/>
        <v>0</v>
      </c>
      <c r="AF46" s="202"/>
      <c r="AG46" s="210">
        <f t="shared" si="39"/>
        <v>0</v>
      </c>
    </row>
    <row r="47" spans="2:33" ht="13.15" customHeight="1" x14ac:dyDescent="0.25">
      <c r="B47" s="11" t="s">
        <v>216</v>
      </c>
      <c r="E47" s="202"/>
      <c r="F47" s="210">
        <f t="shared" si="30"/>
        <v>0</v>
      </c>
      <c r="H47" s="202"/>
      <c r="I47" s="210">
        <f t="shared" si="31"/>
        <v>0</v>
      </c>
      <c r="K47" s="202"/>
      <c r="L47" s="210">
        <f t="shared" si="32"/>
        <v>0</v>
      </c>
      <c r="N47" s="202"/>
      <c r="O47" s="210">
        <f t="shared" si="33"/>
        <v>0</v>
      </c>
      <c r="Q47" s="202"/>
      <c r="R47" s="210">
        <f t="shared" si="34"/>
        <v>0</v>
      </c>
      <c r="T47" s="202"/>
      <c r="U47" s="210">
        <f t="shared" si="35"/>
        <v>0</v>
      </c>
      <c r="W47" s="202"/>
      <c r="X47" s="210">
        <f t="shared" si="36"/>
        <v>0</v>
      </c>
      <c r="Z47" s="202"/>
      <c r="AA47" s="210">
        <f t="shared" si="37"/>
        <v>0</v>
      </c>
      <c r="AC47" s="202"/>
      <c r="AD47" s="210">
        <f t="shared" si="38"/>
        <v>0</v>
      </c>
      <c r="AF47" s="202"/>
      <c r="AG47" s="210">
        <f t="shared" si="39"/>
        <v>0</v>
      </c>
    </row>
    <row r="48" spans="2:33" ht="13.15" customHeight="1" x14ac:dyDescent="0.25">
      <c r="B48" s="11" t="s">
        <v>217</v>
      </c>
      <c r="E48" s="202"/>
      <c r="F48" s="210">
        <f t="shared" si="30"/>
        <v>0</v>
      </c>
      <c r="H48" s="202"/>
      <c r="I48" s="210">
        <f t="shared" si="31"/>
        <v>0</v>
      </c>
      <c r="K48" s="202"/>
      <c r="L48" s="210">
        <f t="shared" si="32"/>
        <v>0</v>
      </c>
      <c r="N48" s="202"/>
      <c r="O48" s="210">
        <f t="shared" si="33"/>
        <v>0</v>
      </c>
      <c r="Q48" s="202"/>
      <c r="R48" s="210">
        <f t="shared" si="34"/>
        <v>0</v>
      </c>
      <c r="T48" s="202"/>
      <c r="U48" s="210">
        <f t="shared" si="35"/>
        <v>0</v>
      </c>
      <c r="W48" s="202"/>
      <c r="X48" s="210">
        <f t="shared" si="36"/>
        <v>0</v>
      </c>
      <c r="Z48" s="202"/>
      <c r="AA48" s="210">
        <f t="shared" si="37"/>
        <v>0</v>
      </c>
      <c r="AC48" s="202"/>
      <c r="AD48" s="210">
        <f t="shared" si="38"/>
        <v>0</v>
      </c>
      <c r="AF48" s="202"/>
      <c r="AG48" s="210">
        <f t="shared" si="39"/>
        <v>0</v>
      </c>
    </row>
    <row r="49" spans="2:33" ht="13.15" customHeight="1" x14ac:dyDescent="0.25">
      <c r="B49" s="11" t="s">
        <v>218</v>
      </c>
      <c r="E49" s="202"/>
      <c r="F49" s="210">
        <f t="shared" si="30"/>
        <v>0</v>
      </c>
      <c r="H49" s="202"/>
      <c r="I49" s="210">
        <f t="shared" si="31"/>
        <v>0</v>
      </c>
      <c r="K49" s="202"/>
      <c r="L49" s="210">
        <f t="shared" si="32"/>
        <v>0</v>
      </c>
      <c r="N49" s="202"/>
      <c r="O49" s="210">
        <f t="shared" si="33"/>
        <v>0</v>
      </c>
      <c r="Q49" s="202"/>
      <c r="R49" s="210">
        <f t="shared" si="34"/>
        <v>0</v>
      </c>
      <c r="T49" s="202"/>
      <c r="U49" s="210">
        <f t="shared" si="35"/>
        <v>0</v>
      </c>
      <c r="W49" s="202"/>
      <c r="X49" s="210">
        <f t="shared" si="36"/>
        <v>0</v>
      </c>
      <c r="Z49" s="202"/>
      <c r="AA49" s="210">
        <f t="shared" si="37"/>
        <v>0</v>
      </c>
      <c r="AC49" s="202"/>
      <c r="AD49" s="210">
        <f t="shared" si="38"/>
        <v>0</v>
      </c>
      <c r="AF49" s="202"/>
      <c r="AG49" s="210">
        <f t="shared" si="39"/>
        <v>0</v>
      </c>
    </row>
    <row r="50" spans="2:33" x14ac:dyDescent="0.25">
      <c r="B50" s="11" t="s">
        <v>219</v>
      </c>
      <c r="E50" s="202"/>
      <c r="F50" s="210">
        <f t="shared" si="30"/>
        <v>0</v>
      </c>
      <c r="H50" s="202"/>
      <c r="I50" s="210">
        <f t="shared" si="31"/>
        <v>0</v>
      </c>
      <c r="K50" s="202"/>
      <c r="L50" s="210">
        <f t="shared" si="32"/>
        <v>0</v>
      </c>
      <c r="N50" s="202"/>
      <c r="O50" s="210">
        <f t="shared" si="33"/>
        <v>0</v>
      </c>
      <c r="Q50" s="202"/>
      <c r="R50" s="210">
        <f t="shared" si="34"/>
        <v>0</v>
      </c>
      <c r="T50" s="202"/>
      <c r="U50" s="210">
        <f t="shared" si="35"/>
        <v>0</v>
      </c>
      <c r="W50" s="202"/>
      <c r="X50" s="210">
        <f t="shared" si="36"/>
        <v>0</v>
      </c>
      <c r="Z50" s="202"/>
      <c r="AA50" s="210">
        <f t="shared" si="37"/>
        <v>0</v>
      </c>
      <c r="AC50" s="202"/>
      <c r="AD50" s="210">
        <f t="shared" si="38"/>
        <v>0</v>
      </c>
      <c r="AF50" s="202"/>
      <c r="AG50" s="210">
        <f t="shared" si="39"/>
        <v>0</v>
      </c>
    </row>
    <row r="51" spans="2:33" ht="13.15" customHeight="1" x14ac:dyDescent="0.25">
      <c r="B51" s="11" t="s">
        <v>220</v>
      </c>
      <c r="E51" s="202"/>
      <c r="F51" s="210">
        <f t="shared" si="30"/>
        <v>0</v>
      </c>
      <c r="H51" s="202"/>
      <c r="I51" s="210">
        <f t="shared" si="31"/>
        <v>0</v>
      </c>
      <c r="K51" s="202"/>
      <c r="L51" s="210">
        <f t="shared" si="32"/>
        <v>0</v>
      </c>
      <c r="N51" s="202"/>
      <c r="O51" s="210">
        <f t="shared" si="33"/>
        <v>0</v>
      </c>
      <c r="Q51" s="202"/>
      <c r="R51" s="210">
        <f t="shared" si="34"/>
        <v>0</v>
      </c>
      <c r="T51" s="202"/>
      <c r="U51" s="210">
        <f t="shared" si="35"/>
        <v>0</v>
      </c>
      <c r="W51" s="202"/>
      <c r="X51" s="210">
        <f t="shared" si="36"/>
        <v>0</v>
      </c>
      <c r="Z51" s="202"/>
      <c r="AA51" s="210">
        <f t="shared" si="37"/>
        <v>0</v>
      </c>
      <c r="AC51" s="202"/>
      <c r="AD51" s="210">
        <f t="shared" si="38"/>
        <v>0</v>
      </c>
      <c r="AF51" s="202"/>
      <c r="AG51" s="210">
        <f t="shared" si="39"/>
        <v>0</v>
      </c>
    </row>
    <row r="52" spans="2:33" ht="13.15" customHeight="1" x14ac:dyDescent="0.25">
      <c r="B52" s="11" t="s">
        <v>221</v>
      </c>
      <c r="E52" s="202"/>
      <c r="F52" s="210">
        <f t="shared" si="30"/>
        <v>0</v>
      </c>
      <c r="H52" s="202"/>
      <c r="I52" s="210">
        <f t="shared" si="31"/>
        <v>0</v>
      </c>
      <c r="K52" s="202"/>
      <c r="L52" s="210">
        <f t="shared" si="32"/>
        <v>0</v>
      </c>
      <c r="N52" s="202"/>
      <c r="O52" s="210">
        <f t="shared" si="33"/>
        <v>0</v>
      </c>
      <c r="Q52" s="202"/>
      <c r="R52" s="210">
        <f t="shared" si="34"/>
        <v>0</v>
      </c>
      <c r="T52" s="202"/>
      <c r="U52" s="210">
        <f t="shared" si="35"/>
        <v>0</v>
      </c>
      <c r="W52" s="202"/>
      <c r="X52" s="210">
        <f t="shared" si="36"/>
        <v>0</v>
      </c>
      <c r="Z52" s="202"/>
      <c r="AA52" s="210">
        <f t="shared" si="37"/>
        <v>0</v>
      </c>
      <c r="AC52" s="202"/>
      <c r="AD52" s="210">
        <f t="shared" si="38"/>
        <v>0</v>
      </c>
      <c r="AF52" s="202"/>
      <c r="AG52" s="210">
        <f t="shared" si="39"/>
        <v>0</v>
      </c>
    </row>
    <row r="53" spans="2:33" ht="13.15" customHeight="1" x14ac:dyDescent="0.25">
      <c r="B53" s="11" t="s">
        <v>222</v>
      </c>
      <c r="E53" s="204"/>
      <c r="F53" s="211">
        <f t="shared" si="30"/>
        <v>0</v>
      </c>
      <c r="H53" s="204"/>
      <c r="I53" s="211">
        <f t="shared" si="31"/>
        <v>0</v>
      </c>
      <c r="K53" s="204"/>
      <c r="L53" s="211">
        <f t="shared" si="32"/>
        <v>0</v>
      </c>
      <c r="N53" s="204"/>
      <c r="O53" s="211">
        <f t="shared" si="33"/>
        <v>0</v>
      </c>
      <c r="Q53" s="204"/>
      <c r="R53" s="211">
        <f t="shared" si="34"/>
        <v>0</v>
      </c>
      <c r="T53" s="204"/>
      <c r="U53" s="211">
        <f t="shared" si="35"/>
        <v>0</v>
      </c>
      <c r="W53" s="204"/>
      <c r="X53" s="211">
        <f t="shared" si="36"/>
        <v>0</v>
      </c>
      <c r="Z53" s="204"/>
      <c r="AA53" s="211">
        <f t="shared" si="37"/>
        <v>0</v>
      </c>
      <c r="AC53" s="204"/>
      <c r="AD53" s="211">
        <f t="shared" si="38"/>
        <v>0</v>
      </c>
      <c r="AF53" s="204"/>
      <c r="AG53" s="211">
        <f t="shared" si="39"/>
        <v>0</v>
      </c>
    </row>
    <row r="54" spans="2:33" ht="13.15" customHeight="1" x14ac:dyDescent="0.25">
      <c r="B54" s="53" t="s">
        <v>223</v>
      </c>
      <c r="C54" s="53"/>
      <c r="D54" s="53"/>
      <c r="E54" s="212">
        <f>SUM(E42:E53)</f>
        <v>0</v>
      </c>
      <c r="F54" s="213">
        <f t="shared" si="30"/>
        <v>0</v>
      </c>
      <c r="H54" s="212">
        <f>SUM(H42:H53)</f>
        <v>0</v>
      </c>
      <c r="I54" s="213">
        <f t="shared" si="31"/>
        <v>0</v>
      </c>
      <c r="K54" s="212">
        <f>SUM(K42:K53)</f>
        <v>0</v>
      </c>
      <c r="L54" s="213">
        <f t="shared" si="32"/>
        <v>0</v>
      </c>
      <c r="N54" s="212">
        <f>SUM(N42:N53)</f>
        <v>0</v>
      </c>
      <c r="O54" s="213">
        <f t="shared" si="33"/>
        <v>0</v>
      </c>
      <c r="Q54" s="212">
        <f>SUM(Q42:Q53)</f>
        <v>0</v>
      </c>
      <c r="R54" s="213">
        <f t="shared" si="34"/>
        <v>0</v>
      </c>
      <c r="T54" s="212">
        <f>SUM(T42:T53)</f>
        <v>0</v>
      </c>
      <c r="U54" s="213">
        <f t="shared" si="35"/>
        <v>0</v>
      </c>
      <c r="W54" s="212">
        <f>SUM(W42:W53)</f>
        <v>0</v>
      </c>
      <c r="X54" s="213">
        <f t="shared" si="36"/>
        <v>0</v>
      </c>
      <c r="Z54" s="212">
        <f>SUM(Z42:Z53)</f>
        <v>0</v>
      </c>
      <c r="AA54" s="213">
        <f t="shared" si="37"/>
        <v>0</v>
      </c>
      <c r="AC54" s="212">
        <f>SUM(AC42:AC53)</f>
        <v>0</v>
      </c>
      <c r="AD54" s="213">
        <f t="shared" si="38"/>
        <v>0</v>
      </c>
      <c r="AF54" s="212">
        <f>SUM(AF42:AF53)</f>
        <v>0</v>
      </c>
      <c r="AG54" s="213">
        <f t="shared" si="39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02"/>
      <c r="F57" s="210">
        <f t="shared" ref="F57:F63" si="40">IFERROR(E57/E$27,0)</f>
        <v>0</v>
      </c>
      <c r="H57" s="202"/>
      <c r="I57" s="210">
        <f t="shared" ref="I57:I61" si="41">IFERROR(H57/H$27,0)</f>
        <v>0</v>
      </c>
      <c r="K57" s="202"/>
      <c r="L57" s="210">
        <f t="shared" ref="L57:L61" si="42">IFERROR(K57/K$27,0)</f>
        <v>0</v>
      </c>
      <c r="N57" s="202"/>
      <c r="O57" s="210">
        <f t="shared" ref="O57:O61" si="43">IFERROR(N57/N$27,0)</f>
        <v>0</v>
      </c>
      <c r="Q57" s="202"/>
      <c r="R57" s="210">
        <f t="shared" ref="R57:R61" si="44">IFERROR(Q57/Q$27,0)</f>
        <v>0</v>
      </c>
      <c r="T57" s="202"/>
      <c r="U57" s="210">
        <f t="shared" ref="U57:U61" si="45">IFERROR(T57/T$27,0)</f>
        <v>0</v>
      </c>
      <c r="W57" s="202"/>
      <c r="X57" s="210">
        <f t="shared" ref="X57:X61" si="46">IFERROR(W57/W$27,0)</f>
        <v>0</v>
      </c>
      <c r="Z57" s="202"/>
      <c r="AA57" s="210">
        <f t="shared" ref="AA57:AA61" si="47">IFERROR(Z57/Z$27,0)</f>
        <v>0</v>
      </c>
      <c r="AC57" s="202"/>
      <c r="AD57" s="210">
        <f t="shared" ref="AD57:AD61" si="48">IFERROR(AC57/AC$27,0)</f>
        <v>0</v>
      </c>
      <c r="AF57" s="202"/>
      <c r="AG57" s="210">
        <f t="shared" ref="AG57:AG61" si="49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02"/>
      <c r="F58" s="210">
        <f t="shared" si="40"/>
        <v>0</v>
      </c>
      <c r="H58" s="202"/>
      <c r="I58" s="210">
        <f t="shared" si="41"/>
        <v>0</v>
      </c>
      <c r="K58" s="202"/>
      <c r="L58" s="210">
        <f t="shared" si="42"/>
        <v>0</v>
      </c>
      <c r="N58" s="202"/>
      <c r="O58" s="210">
        <f t="shared" si="43"/>
        <v>0</v>
      </c>
      <c r="Q58" s="202"/>
      <c r="R58" s="210">
        <f t="shared" si="44"/>
        <v>0</v>
      </c>
      <c r="T58" s="202"/>
      <c r="U58" s="210">
        <f t="shared" si="45"/>
        <v>0</v>
      </c>
      <c r="W58" s="202"/>
      <c r="X58" s="210">
        <f t="shared" si="46"/>
        <v>0</v>
      </c>
      <c r="Z58" s="202"/>
      <c r="AA58" s="210">
        <f t="shared" si="47"/>
        <v>0</v>
      </c>
      <c r="AC58" s="202"/>
      <c r="AD58" s="210">
        <f t="shared" si="48"/>
        <v>0</v>
      </c>
      <c r="AF58" s="202"/>
      <c r="AG58" s="210">
        <f t="shared" si="49"/>
        <v>0</v>
      </c>
    </row>
    <row r="59" spans="2:33" ht="13.15" customHeight="1" x14ac:dyDescent="0.25">
      <c r="B59" s="11" t="s">
        <v>227</v>
      </c>
      <c r="C59" s="53"/>
      <c r="D59" s="53"/>
      <c r="E59" s="202"/>
      <c r="F59" s="210">
        <f t="shared" si="40"/>
        <v>0</v>
      </c>
      <c r="H59" s="202"/>
      <c r="I59" s="210">
        <f t="shared" si="41"/>
        <v>0</v>
      </c>
      <c r="K59" s="202"/>
      <c r="L59" s="210">
        <f t="shared" si="42"/>
        <v>0</v>
      </c>
      <c r="N59" s="202"/>
      <c r="O59" s="210">
        <f t="shared" si="43"/>
        <v>0</v>
      </c>
      <c r="Q59" s="202"/>
      <c r="R59" s="210">
        <f t="shared" si="44"/>
        <v>0</v>
      </c>
      <c r="T59" s="202"/>
      <c r="U59" s="210">
        <f t="shared" si="45"/>
        <v>0</v>
      </c>
      <c r="W59" s="202"/>
      <c r="X59" s="210">
        <f t="shared" si="46"/>
        <v>0</v>
      </c>
      <c r="Z59" s="202"/>
      <c r="AA59" s="210">
        <f t="shared" si="47"/>
        <v>0</v>
      </c>
      <c r="AC59" s="202"/>
      <c r="AD59" s="210">
        <f t="shared" si="48"/>
        <v>0</v>
      </c>
      <c r="AF59" s="202"/>
      <c r="AG59" s="210">
        <f t="shared" si="49"/>
        <v>0</v>
      </c>
    </row>
    <row r="60" spans="2:33" ht="13.15" customHeight="1" x14ac:dyDescent="0.25">
      <c r="B60" s="11" t="s">
        <v>228</v>
      </c>
      <c r="C60" s="53"/>
      <c r="D60" s="53"/>
      <c r="E60" s="204"/>
      <c r="F60" s="211">
        <f t="shared" si="40"/>
        <v>0</v>
      </c>
      <c r="H60" s="204"/>
      <c r="I60" s="211">
        <f t="shared" si="41"/>
        <v>0</v>
      </c>
      <c r="K60" s="204"/>
      <c r="L60" s="211">
        <f t="shared" si="42"/>
        <v>0</v>
      </c>
      <c r="N60" s="204"/>
      <c r="O60" s="211">
        <f t="shared" si="43"/>
        <v>0</v>
      </c>
      <c r="Q60" s="204"/>
      <c r="R60" s="211">
        <f t="shared" si="44"/>
        <v>0</v>
      </c>
      <c r="T60" s="204"/>
      <c r="U60" s="211">
        <f t="shared" si="45"/>
        <v>0</v>
      </c>
      <c r="W60" s="204"/>
      <c r="X60" s="211">
        <f t="shared" si="46"/>
        <v>0</v>
      </c>
      <c r="Z60" s="204"/>
      <c r="AA60" s="211">
        <f t="shared" si="47"/>
        <v>0</v>
      </c>
      <c r="AC60" s="204"/>
      <c r="AD60" s="211">
        <f t="shared" si="48"/>
        <v>0</v>
      </c>
      <c r="AF60" s="204"/>
      <c r="AG60" s="211">
        <f t="shared" si="49"/>
        <v>0</v>
      </c>
    </row>
    <row r="61" spans="2:33" x14ac:dyDescent="0.25">
      <c r="B61" s="53" t="s">
        <v>229</v>
      </c>
      <c r="E61" s="212">
        <f>SUM(E57:E60)</f>
        <v>0</v>
      </c>
      <c r="F61" s="213">
        <f t="shared" si="40"/>
        <v>0</v>
      </c>
      <c r="H61" s="212">
        <f>SUM(H57:H60)</f>
        <v>0</v>
      </c>
      <c r="I61" s="213">
        <f t="shared" si="41"/>
        <v>0</v>
      </c>
      <c r="K61" s="212">
        <f>SUM(K57:K60)</f>
        <v>0</v>
      </c>
      <c r="L61" s="213">
        <f t="shared" si="42"/>
        <v>0</v>
      </c>
      <c r="N61" s="212">
        <f>SUM(N57:N60)</f>
        <v>0</v>
      </c>
      <c r="O61" s="213">
        <f t="shared" si="43"/>
        <v>0</v>
      </c>
      <c r="Q61" s="212">
        <f>SUM(Q57:Q60)</f>
        <v>0</v>
      </c>
      <c r="R61" s="213">
        <f t="shared" si="44"/>
        <v>0</v>
      </c>
      <c r="T61" s="212">
        <f>SUM(T57:T60)</f>
        <v>0</v>
      </c>
      <c r="U61" s="213">
        <f t="shared" si="45"/>
        <v>0</v>
      </c>
      <c r="W61" s="212">
        <f>SUM(W57:W60)</f>
        <v>0</v>
      </c>
      <c r="X61" s="213">
        <f t="shared" si="46"/>
        <v>0</v>
      </c>
      <c r="Z61" s="212">
        <f>SUM(Z57:Z60)</f>
        <v>0</v>
      </c>
      <c r="AA61" s="213">
        <f t="shared" si="47"/>
        <v>0</v>
      </c>
      <c r="AC61" s="212">
        <f>SUM(AC57:AC60)</f>
        <v>0</v>
      </c>
      <c r="AD61" s="213">
        <f t="shared" si="48"/>
        <v>0</v>
      </c>
      <c r="AF61" s="212">
        <f>SUM(AF57:AF60)</f>
        <v>0</v>
      </c>
      <c r="AG61" s="213">
        <f t="shared" si="49"/>
        <v>0</v>
      </c>
    </row>
    <row r="62" spans="2:33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40"/>
        <v>0</v>
      </c>
      <c r="H63" s="212">
        <f>H27-H33-H39-H54-H61</f>
        <v>0</v>
      </c>
      <c r="I63" s="213">
        <f t="shared" ref="I63" si="50">IFERROR(H63/H$27,0)</f>
        <v>0</v>
      </c>
      <c r="K63" s="212">
        <f>K27-K33-K39-K54-K61</f>
        <v>0</v>
      </c>
      <c r="L63" s="213">
        <f t="shared" ref="L63" si="51">IFERROR(K63/K$27,0)</f>
        <v>0</v>
      </c>
      <c r="N63" s="212">
        <f>N27-N33-N39-N54-N61</f>
        <v>0</v>
      </c>
      <c r="O63" s="213">
        <f t="shared" ref="O63" si="52">IFERROR(N63/N$27,0)</f>
        <v>0</v>
      </c>
      <c r="Q63" s="212">
        <f>Q27-Q33-Q39-Q54-Q61</f>
        <v>0</v>
      </c>
      <c r="R63" s="213">
        <f t="shared" ref="R63" si="53">IFERROR(Q63/Q$27,0)</f>
        <v>0</v>
      </c>
      <c r="T63" s="212">
        <f>T27-T33-T39-T54-T61</f>
        <v>0</v>
      </c>
      <c r="U63" s="213">
        <f t="shared" ref="U63" si="54">IFERROR(T63/T$27,0)</f>
        <v>0</v>
      </c>
      <c r="W63" s="212">
        <f>W27-W33-W39-W54-W61</f>
        <v>0</v>
      </c>
      <c r="X63" s="213">
        <f t="shared" ref="X63" si="55">IFERROR(W63/W$27,0)</f>
        <v>0</v>
      </c>
      <c r="Z63" s="212">
        <f>Z27-Z33-Z39-Z54-Z61</f>
        <v>0</v>
      </c>
      <c r="AA63" s="213">
        <f t="shared" ref="AA63" si="56">IFERROR(Z63/Z$27,0)</f>
        <v>0</v>
      </c>
      <c r="AC63" s="212">
        <f>AC27-AC33-AC39-AC54-AC61</f>
        <v>0</v>
      </c>
      <c r="AD63" s="213">
        <f t="shared" ref="AD63" si="57">IFERROR(AC63/AC$27,0)</f>
        <v>0</v>
      </c>
      <c r="AF63" s="212">
        <f>AF27-AF33-AF39-AF54-AF61</f>
        <v>0</v>
      </c>
      <c r="AG63" s="213">
        <f t="shared" ref="AG63" si="58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G64" s="276"/>
      <c r="H64" s="262"/>
      <c r="I64" s="263"/>
      <c r="K64" s="262"/>
      <c r="L64" s="263"/>
      <c r="M64" s="276"/>
      <c r="N64" s="262"/>
      <c r="O64" s="263"/>
      <c r="P64" s="276"/>
      <c r="Q64" s="262"/>
      <c r="R64" s="263"/>
      <c r="S64" s="276"/>
      <c r="T64" s="262"/>
      <c r="U64" s="263"/>
      <c r="V64" s="276"/>
      <c r="W64" s="262"/>
      <c r="X64" s="263"/>
      <c r="Y64" s="275"/>
      <c r="Z64" s="262"/>
      <c r="AA64" s="263"/>
      <c r="AC64" s="262"/>
      <c r="AD64" s="263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x14ac:dyDescent="0.25">
      <c r="A70" s="38">
        <f t="shared" ref="A70:A75" si="59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x14ac:dyDescent="0.25">
      <c r="A71" s="38">
        <f t="shared" si="59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x14ac:dyDescent="0.25">
      <c r="A72" s="38">
        <f t="shared" si="59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x14ac:dyDescent="0.25">
      <c r="A73" s="38">
        <f t="shared" si="59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x14ac:dyDescent="0.25">
      <c r="A74" s="38">
        <f t="shared" si="59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x14ac:dyDescent="0.25">
      <c r="A75" s="38">
        <f t="shared" si="59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</sheetData>
  <sheetProtection selectLockedCells="1"/>
  <mergeCells count="21">
    <mergeCell ref="B75:R75"/>
    <mergeCell ref="A3:B3"/>
    <mergeCell ref="F17:F18"/>
    <mergeCell ref="I17:I18"/>
    <mergeCell ref="L17:L18"/>
    <mergeCell ref="O17:O18"/>
    <mergeCell ref="B73:R73"/>
    <mergeCell ref="B74:R74"/>
    <mergeCell ref="B68:R68"/>
    <mergeCell ref="B69:R69"/>
    <mergeCell ref="B70:R70"/>
    <mergeCell ref="B71:R71"/>
    <mergeCell ref="B72:R72"/>
    <mergeCell ref="X17:X18"/>
    <mergeCell ref="AA17:AA18"/>
    <mergeCell ref="AD17:AD18"/>
    <mergeCell ref="AG17:AG18"/>
    <mergeCell ref="I1:L1"/>
    <mergeCell ref="E6:W6"/>
    <mergeCell ref="R17:R18"/>
    <mergeCell ref="U17:U18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1F6A9-C984-4B87-9E13-F74870E28CB1}">
  <sheetPr>
    <tabColor theme="7" tint="-0.499984740745262"/>
  </sheetPr>
  <dimension ref="A1:AG75"/>
  <sheetViews>
    <sheetView showGridLines="0" zoomScale="90" zoomScaleNormal="90" workbookViewId="0">
      <selection activeCell="T5" sqref="T5"/>
    </sheetView>
  </sheetViews>
  <sheetFormatPr defaultColWidth="9.28515625" defaultRowHeight="13.5" x14ac:dyDescent="0.25"/>
  <cols>
    <col min="1" max="1" width="2.7109375" style="11" customWidth="1"/>
    <col min="2" max="2" width="20.28515625" style="11" customWidth="1"/>
    <col min="3" max="3" width="37" style="11" customWidth="1"/>
    <col min="4" max="4" width="1.7109375" style="11" customWidth="1"/>
    <col min="5" max="5" width="12.7109375" style="11" customWidth="1"/>
    <col min="6" max="6" width="7.28515625" style="11" customWidth="1"/>
    <col min="7" max="7" width="1.7109375" style="11" customWidth="1"/>
    <col min="8" max="8" width="12.7109375" style="11" customWidth="1"/>
    <col min="9" max="9" width="7.28515625" style="11" customWidth="1"/>
    <col min="10" max="10" width="1.7109375" style="11" customWidth="1"/>
    <col min="11" max="11" width="12.7109375" style="11" customWidth="1"/>
    <col min="12" max="12" width="7.28515625" style="11" customWidth="1"/>
    <col min="13" max="13" width="1.7109375" style="11" customWidth="1"/>
    <col min="14" max="14" width="12.7109375" style="11" customWidth="1"/>
    <col min="15" max="15" width="7.28515625" style="11" customWidth="1"/>
    <col min="16" max="16" width="1.7109375" style="11" customWidth="1"/>
    <col min="17" max="17" width="12.7109375" style="11" customWidth="1"/>
    <col min="18" max="18" width="7.28515625" style="11" customWidth="1"/>
    <col min="19" max="19" width="1.7109375" style="11" customWidth="1"/>
    <col min="20" max="20" width="12.7109375" style="11" customWidth="1"/>
    <col min="21" max="21" width="7.28515625" style="11" customWidth="1"/>
    <col min="22" max="22" width="1.7109375" style="11" customWidth="1"/>
    <col min="23" max="23" width="12.7109375" style="11" customWidth="1"/>
    <col min="24" max="24" width="7.28515625" style="11" customWidth="1"/>
    <col min="25" max="25" width="1.7109375" style="11" customWidth="1"/>
    <col min="26" max="26" width="12.7109375" style="11" customWidth="1"/>
    <col min="27" max="27" width="7.28515625" style="11" customWidth="1"/>
    <col min="28" max="28" width="1.7109375" style="11" customWidth="1"/>
    <col min="29" max="29" width="12.7109375" style="11" customWidth="1"/>
    <col min="30" max="30" width="7.28515625" style="11" customWidth="1"/>
    <col min="31" max="31" width="1.7109375" style="11" customWidth="1"/>
    <col min="32" max="32" width="12.7109375" style="11" customWidth="1"/>
    <col min="33" max="33" width="7.28515625" style="11" customWidth="1"/>
    <col min="34" max="16384" width="9.28515625" style="11"/>
  </cols>
  <sheetData>
    <row r="1" spans="1:33" ht="13.15" customHeight="1" x14ac:dyDescent="0.25">
      <c r="A1" s="1" t="str">
        <f>Commissions!A1</f>
        <v>ATTACHMENT 5 - SUPPLIER FINANCIAL PROPOSAL</v>
      </c>
      <c r="C1" s="53"/>
      <c r="D1" s="53"/>
      <c r="H1" s="93" t="s">
        <v>242</v>
      </c>
      <c r="I1" s="400" t="s">
        <v>247</v>
      </c>
      <c r="J1" s="400"/>
      <c r="K1" s="400"/>
      <c r="L1" s="400"/>
    </row>
    <row r="2" spans="1:33" ht="13.15" customHeight="1" x14ac:dyDescent="0.25">
      <c r="A2" s="1" t="str">
        <f>Instructions!A2</f>
        <v>North Carolina Agricultural &amp; Technical State University (N.C. A&amp;T)</v>
      </c>
      <c r="C2" s="53"/>
      <c r="D2" s="53"/>
    </row>
    <row r="3" spans="1:33" ht="13.15" customHeight="1" x14ac:dyDescent="0.25">
      <c r="A3" s="304">
        <f>Instructions!A3</f>
        <v>0</v>
      </c>
      <c r="B3" s="304"/>
      <c r="F3" s="53"/>
    </row>
    <row r="4" spans="1:33" ht="13.15" customHeight="1" x14ac:dyDescent="0.25">
      <c r="A4" s="56" t="s">
        <v>183</v>
      </c>
      <c r="F4" s="53"/>
    </row>
    <row r="5" spans="1:33" ht="13.15" customHeight="1" x14ac:dyDescent="0.25">
      <c r="X5" s="53"/>
      <c r="Z5" s="53"/>
      <c r="AA5" s="53"/>
      <c r="AC5" s="53"/>
      <c r="AD5" s="53"/>
      <c r="AF5" s="53"/>
      <c r="AG5" s="53"/>
    </row>
    <row r="6" spans="1:33" ht="13.15" customHeight="1" x14ac:dyDescent="0.25">
      <c r="A6" s="53" t="s">
        <v>184</v>
      </c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5"/>
      <c r="U6" s="405"/>
      <c r="V6" s="405"/>
      <c r="W6" s="405"/>
      <c r="X6" s="53"/>
      <c r="Z6" s="53"/>
      <c r="AA6" s="53"/>
      <c r="AC6" s="53"/>
      <c r="AD6" s="53"/>
      <c r="AF6" s="53"/>
      <c r="AG6" s="53"/>
    </row>
    <row r="7" spans="1:33" ht="13.15" customHeight="1" x14ac:dyDescent="0.25">
      <c r="A7" s="61" t="s">
        <v>235</v>
      </c>
      <c r="E7" s="222"/>
      <c r="F7" s="222"/>
      <c r="G7" s="222"/>
      <c r="H7" s="222"/>
      <c r="I7" s="222"/>
      <c r="J7" s="222"/>
      <c r="K7" s="222"/>
      <c r="L7" s="222"/>
      <c r="M7" s="222"/>
      <c r="N7" s="222"/>
      <c r="O7" s="222"/>
      <c r="P7" s="222"/>
      <c r="Q7" s="222"/>
      <c r="R7" s="222"/>
      <c r="S7" s="222"/>
      <c r="T7" s="222"/>
      <c r="U7" s="222"/>
      <c r="V7" s="222"/>
      <c r="W7" s="222"/>
      <c r="X7" s="53"/>
      <c r="Z7" s="53"/>
      <c r="AA7" s="53"/>
      <c r="AC7" s="53"/>
      <c r="AD7" s="53"/>
      <c r="AF7" s="53"/>
      <c r="AG7" s="53"/>
    </row>
    <row r="8" spans="1:33" ht="13.15" customHeight="1" x14ac:dyDescent="0.25">
      <c r="A8" s="53"/>
      <c r="E8" s="53"/>
      <c r="F8" s="53"/>
      <c r="H8" s="53"/>
      <c r="I8" s="53"/>
      <c r="K8" s="53"/>
      <c r="L8" s="53"/>
      <c r="N8" s="53"/>
      <c r="O8" s="53"/>
      <c r="Q8" s="53"/>
      <c r="R8" s="53"/>
      <c r="T8" s="53"/>
      <c r="U8" s="53"/>
      <c r="W8" s="53"/>
      <c r="X8" s="53"/>
      <c r="Z8" s="53"/>
      <c r="AA8" s="53"/>
      <c r="AC8" s="53"/>
      <c r="AD8" s="53"/>
      <c r="AF8" s="53"/>
      <c r="AG8" s="53"/>
    </row>
    <row r="9" spans="1:33" ht="13.15" customHeight="1" x14ac:dyDescent="0.25">
      <c r="A9" s="216"/>
      <c r="B9" s="216"/>
      <c r="C9" s="217" t="s">
        <v>236</v>
      </c>
      <c r="D9" s="216"/>
      <c r="E9" s="218"/>
      <c r="F9" s="219"/>
      <c r="G9" s="216"/>
      <c r="H9" s="218"/>
      <c r="I9" s="219"/>
      <c r="J9" s="216"/>
      <c r="K9" s="218"/>
      <c r="L9" s="219"/>
      <c r="M9" s="216"/>
      <c r="N9" s="218"/>
      <c r="O9" s="219"/>
      <c r="P9" s="216"/>
      <c r="Q9" s="218"/>
      <c r="R9" s="219"/>
      <c r="S9" s="216"/>
      <c r="T9" s="218"/>
      <c r="U9" s="219"/>
      <c r="V9" s="216"/>
      <c r="W9" s="218"/>
      <c r="X9" s="219"/>
      <c r="Y9" s="216"/>
      <c r="Z9" s="218"/>
      <c r="AA9" s="219"/>
      <c r="AB9" s="216"/>
      <c r="AC9" s="218"/>
      <c r="AD9" s="219"/>
      <c r="AE9" s="216"/>
      <c r="AF9" s="218"/>
      <c r="AG9" s="219"/>
    </row>
    <row r="10" spans="1:33" ht="13.15" customHeight="1" x14ac:dyDescent="0.25">
      <c r="A10" s="216"/>
      <c r="B10" s="216"/>
      <c r="C10" s="217" t="s">
        <v>187</v>
      </c>
      <c r="D10" s="216"/>
      <c r="E10" s="218"/>
      <c r="F10" s="219"/>
      <c r="G10" s="216"/>
      <c r="H10" s="218"/>
      <c r="I10" s="219"/>
      <c r="J10" s="216"/>
      <c r="K10" s="218"/>
      <c r="L10" s="219"/>
      <c r="M10" s="216"/>
      <c r="N10" s="218"/>
      <c r="O10" s="219"/>
      <c r="P10" s="216"/>
      <c r="Q10" s="218"/>
      <c r="R10" s="219"/>
      <c r="S10" s="216"/>
      <c r="T10" s="218"/>
      <c r="U10" s="219"/>
      <c r="V10" s="216"/>
      <c r="W10" s="218"/>
      <c r="X10" s="219"/>
      <c r="Y10" s="216"/>
      <c r="Z10" s="218"/>
      <c r="AA10" s="219"/>
      <c r="AB10" s="216"/>
      <c r="AC10" s="218"/>
      <c r="AD10" s="219"/>
      <c r="AE10" s="216"/>
      <c r="AF10" s="218"/>
      <c r="AG10" s="219"/>
    </row>
    <row r="11" spans="1:33" ht="13.15" customHeight="1" x14ac:dyDescent="0.25">
      <c r="A11" s="216"/>
      <c r="B11" s="216"/>
      <c r="C11" s="217" t="s">
        <v>237</v>
      </c>
      <c r="D11" s="216"/>
      <c r="E11" s="220"/>
      <c r="F11" s="219"/>
      <c r="G11" s="216"/>
      <c r="H11" s="220"/>
      <c r="I11" s="219"/>
      <c r="J11" s="216"/>
      <c r="K11" s="220"/>
      <c r="L11" s="219"/>
      <c r="M11" s="216"/>
      <c r="N11" s="220"/>
      <c r="O11" s="219"/>
      <c r="P11" s="216"/>
      <c r="Q11" s="220"/>
      <c r="R11" s="219"/>
      <c r="S11" s="216"/>
      <c r="T11" s="220"/>
      <c r="U11" s="219"/>
      <c r="V11" s="216"/>
      <c r="W11" s="220"/>
      <c r="X11" s="219"/>
      <c r="Y11" s="216"/>
      <c r="Z11" s="220"/>
      <c r="AA11" s="219"/>
      <c r="AB11" s="216"/>
      <c r="AC11" s="220"/>
      <c r="AD11" s="219"/>
      <c r="AE11" s="216"/>
      <c r="AF11" s="220"/>
      <c r="AG11" s="219"/>
    </row>
    <row r="12" spans="1:33" ht="13.15" customHeight="1" x14ac:dyDescent="0.25">
      <c r="A12" s="216"/>
      <c r="B12" s="216"/>
      <c r="C12" s="217" t="s">
        <v>238</v>
      </c>
      <c r="D12" s="216"/>
      <c r="E12" s="221"/>
      <c r="F12" s="219"/>
      <c r="G12" s="216"/>
      <c r="H12" s="221"/>
      <c r="I12" s="219"/>
      <c r="J12" s="216"/>
      <c r="K12" s="221"/>
      <c r="L12" s="219"/>
      <c r="M12" s="216"/>
      <c r="N12" s="221"/>
      <c r="O12" s="219"/>
      <c r="P12" s="216"/>
      <c r="Q12" s="221"/>
      <c r="R12" s="219"/>
      <c r="S12" s="216"/>
      <c r="T12" s="221"/>
      <c r="U12" s="219"/>
      <c r="V12" s="216"/>
      <c r="W12" s="221"/>
      <c r="X12" s="219"/>
      <c r="Y12" s="216"/>
      <c r="Z12" s="221"/>
      <c r="AA12" s="219"/>
      <c r="AB12" s="216"/>
      <c r="AC12" s="221"/>
      <c r="AD12" s="219"/>
      <c r="AE12" s="216"/>
      <c r="AF12" s="221"/>
      <c r="AG12" s="219"/>
    </row>
    <row r="13" spans="1:33" ht="13.15" customHeight="1" x14ac:dyDescent="0.25">
      <c r="E13" s="53"/>
      <c r="F13" s="53"/>
      <c r="H13" s="53"/>
      <c r="I13" s="53"/>
      <c r="K13" s="53"/>
      <c r="L13" s="53"/>
      <c r="N13" s="53"/>
      <c r="O13" s="53"/>
      <c r="Q13" s="53"/>
      <c r="R13" s="53"/>
      <c r="T13" s="53"/>
      <c r="U13" s="53"/>
      <c r="W13" s="53"/>
      <c r="X13" s="53"/>
      <c r="Z13" s="53"/>
      <c r="AA13" s="53"/>
      <c r="AC13" s="53"/>
      <c r="AD13" s="53"/>
      <c r="AF13" s="53"/>
      <c r="AG13" s="53"/>
    </row>
    <row r="14" spans="1:33" ht="13.15" customHeight="1" x14ac:dyDescent="0.25">
      <c r="A14" s="53" t="s">
        <v>190</v>
      </c>
      <c r="C14" s="53"/>
      <c r="D14" s="53"/>
      <c r="E14" s="53"/>
      <c r="F14" s="53"/>
      <c r="G14" s="53"/>
      <c r="H14" s="53"/>
      <c r="I14" s="53"/>
      <c r="J14" s="53"/>
      <c r="K14" s="53"/>
      <c r="L14" s="53"/>
      <c r="N14" s="53"/>
      <c r="O14" s="53"/>
      <c r="Q14" s="53"/>
      <c r="R14" s="53"/>
      <c r="T14" s="53"/>
      <c r="U14" s="53"/>
      <c r="W14" s="53"/>
      <c r="X14" s="53"/>
      <c r="Z14" s="53"/>
      <c r="AA14" s="53"/>
      <c r="AC14" s="53"/>
      <c r="AD14" s="53"/>
      <c r="AF14" s="53"/>
      <c r="AG14" s="53"/>
    </row>
    <row r="15" spans="1:33" ht="13.15" customHeight="1" x14ac:dyDescent="0.25">
      <c r="A15" s="61" t="s">
        <v>239</v>
      </c>
      <c r="C15" s="53"/>
      <c r="D15" s="53"/>
      <c r="E15" s="53"/>
      <c r="F15" s="53"/>
      <c r="H15" s="53"/>
      <c r="I15" s="53"/>
      <c r="K15" s="53"/>
      <c r="L15" s="53"/>
      <c r="N15" s="53"/>
      <c r="O15" s="53"/>
      <c r="Q15" s="53"/>
      <c r="R15" s="53"/>
      <c r="T15" s="53"/>
      <c r="U15" s="53"/>
      <c r="W15" s="53"/>
      <c r="X15" s="53"/>
      <c r="Z15" s="53"/>
      <c r="AA15" s="53"/>
      <c r="AC15" s="53"/>
      <c r="AD15" s="53"/>
      <c r="AF15" s="53"/>
      <c r="AG15" s="53"/>
    </row>
    <row r="16" spans="1:33" ht="13.15" customHeight="1" x14ac:dyDescent="0.25">
      <c r="A16" s="61"/>
      <c r="C16" s="53"/>
      <c r="D16" s="53"/>
      <c r="E16" s="53"/>
      <c r="F16" s="53"/>
      <c r="H16" s="53"/>
      <c r="I16" s="53"/>
      <c r="K16" s="53"/>
      <c r="L16" s="53"/>
      <c r="N16" s="53"/>
      <c r="O16" s="53"/>
      <c r="Q16" s="53"/>
      <c r="R16" s="53"/>
      <c r="T16" s="53"/>
      <c r="U16" s="53"/>
      <c r="W16" s="53"/>
      <c r="X16" s="53"/>
      <c r="Z16" s="53"/>
      <c r="AA16" s="53"/>
      <c r="AC16" s="53"/>
      <c r="AD16" s="53"/>
      <c r="AF16" s="53"/>
      <c r="AG16" s="53"/>
    </row>
    <row r="17" spans="2:33" ht="13.15" customHeight="1" x14ac:dyDescent="0.25">
      <c r="E17" s="199" t="s">
        <v>67</v>
      </c>
      <c r="F17" s="331" t="s">
        <v>192</v>
      </c>
      <c r="H17" s="199" t="s">
        <v>67</v>
      </c>
      <c r="I17" s="331" t="s">
        <v>192</v>
      </c>
      <c r="K17" s="199" t="s">
        <v>67</v>
      </c>
      <c r="L17" s="331" t="s">
        <v>192</v>
      </c>
      <c r="N17" s="199" t="s">
        <v>67</v>
      </c>
      <c r="O17" s="331" t="s">
        <v>192</v>
      </c>
      <c r="Q17" s="199" t="s">
        <v>67</v>
      </c>
      <c r="R17" s="331" t="s">
        <v>192</v>
      </c>
      <c r="T17" s="199" t="s">
        <v>67</v>
      </c>
      <c r="U17" s="331" t="s">
        <v>192</v>
      </c>
      <c r="W17" s="199" t="s">
        <v>67</v>
      </c>
      <c r="X17" s="331" t="s">
        <v>192</v>
      </c>
      <c r="Z17" s="199" t="s">
        <v>67</v>
      </c>
      <c r="AA17" s="331" t="s">
        <v>192</v>
      </c>
      <c r="AC17" s="199" t="s">
        <v>67</v>
      </c>
      <c r="AD17" s="331" t="s">
        <v>192</v>
      </c>
      <c r="AF17" s="199" t="s">
        <v>67</v>
      </c>
      <c r="AG17" s="331" t="s">
        <v>192</v>
      </c>
    </row>
    <row r="18" spans="2:33" ht="13.15" customHeight="1" x14ac:dyDescent="0.25">
      <c r="B18" s="53" t="s">
        <v>193</v>
      </c>
      <c r="C18" s="53"/>
      <c r="D18" s="53"/>
      <c r="E18" s="200">
        <v>2026</v>
      </c>
      <c r="F18" s="399"/>
      <c r="H18" s="209">
        <f>E18+1</f>
        <v>2027</v>
      </c>
      <c r="I18" s="399"/>
      <c r="K18" s="209">
        <f>H18+1</f>
        <v>2028</v>
      </c>
      <c r="L18" s="399"/>
      <c r="N18" s="209">
        <f>K18+1</f>
        <v>2029</v>
      </c>
      <c r="O18" s="399"/>
      <c r="Q18" s="209">
        <f>N18+1</f>
        <v>2030</v>
      </c>
      <c r="R18" s="399"/>
      <c r="T18" s="209">
        <f>Q18+1</f>
        <v>2031</v>
      </c>
      <c r="U18" s="399"/>
      <c r="W18" s="209">
        <f>T18+1</f>
        <v>2032</v>
      </c>
      <c r="X18" s="399"/>
      <c r="Z18" s="209">
        <f>W18+1</f>
        <v>2033</v>
      </c>
      <c r="AA18" s="399"/>
      <c r="AC18" s="209">
        <f>Z18+1</f>
        <v>2034</v>
      </c>
      <c r="AD18" s="399"/>
      <c r="AF18" s="209">
        <f>AC18+1</f>
        <v>2035</v>
      </c>
      <c r="AG18" s="399"/>
    </row>
    <row r="19" spans="2:33" ht="13.15" customHeight="1" x14ac:dyDescent="0.25">
      <c r="B19" s="11" t="s">
        <v>194</v>
      </c>
      <c r="E19" s="214">
        <f>'PF Mgt-Admin'!E19+'PF Conf &amp; Camp'!E19+'PF Catering'!E19+'PF Retail Summary'!E19+'PF Res Dining Summary'!E19</f>
        <v>0</v>
      </c>
      <c r="F19" s="210">
        <f t="shared" ref="F19:F27" si="0">IFERROR(E19/E$27,0)</f>
        <v>0</v>
      </c>
      <c r="H19" s="214">
        <f>'PF Mgt-Admin'!H19+'PF Conf &amp; Camp'!H19+'PF Catering'!H19+'PF Retail Summary'!H19+'PF Res Dining Summary'!H19</f>
        <v>0</v>
      </c>
      <c r="I19" s="210">
        <f t="shared" ref="I19:I27" si="1">IFERROR(H19/H$27,0)</f>
        <v>0</v>
      </c>
      <c r="K19" s="214">
        <f>'PF Mgt-Admin'!K19+'PF Conf &amp; Camp'!K19+'PF Catering'!K19+'PF Retail Summary'!K19+'PF Res Dining Summary'!K19</f>
        <v>0</v>
      </c>
      <c r="L19" s="210">
        <f t="shared" ref="L19:L27" si="2">IFERROR(K19/K$27,0)</f>
        <v>0</v>
      </c>
      <c r="N19" s="214">
        <f>'PF Mgt-Admin'!N19+'PF Conf &amp; Camp'!N19+'PF Catering'!N19+'PF Retail Summary'!N19+'PF Res Dining Summary'!N19</f>
        <v>0</v>
      </c>
      <c r="O19" s="210">
        <f t="shared" ref="O19:O27" si="3">IFERROR(N19/N$27,0)</f>
        <v>0</v>
      </c>
      <c r="Q19" s="214">
        <f>'PF Mgt-Admin'!Q19+'PF Conf &amp; Camp'!Q19+'PF Catering'!Q19+'PF Retail Summary'!Q19+'PF Res Dining Summary'!Q19</f>
        <v>0</v>
      </c>
      <c r="R19" s="210">
        <f t="shared" ref="R19:R27" si="4">IFERROR(Q19/Q$27,0)</f>
        <v>0</v>
      </c>
      <c r="T19" s="214">
        <f>'PF Mgt-Admin'!T19+'PF Conf &amp; Camp'!T19+'PF Catering'!T19+'PF Retail Summary'!T19+'PF Res Dining Summary'!T19</f>
        <v>0</v>
      </c>
      <c r="U19" s="210">
        <f t="shared" ref="U19:U27" si="5">IFERROR(T19/T$27,0)</f>
        <v>0</v>
      </c>
      <c r="W19" s="214">
        <f>'PF Mgt-Admin'!W19+'PF Conf &amp; Camp'!W19+'PF Catering'!W19+'PF Retail Summary'!W19+'PF Res Dining Summary'!W19</f>
        <v>0</v>
      </c>
      <c r="X19" s="210">
        <f t="shared" ref="X19:X27" si="6">IFERROR(W19/W$27,0)</f>
        <v>0</v>
      </c>
      <c r="Z19" s="214">
        <f>'PF Mgt-Admin'!Z19+'PF Conf &amp; Camp'!Z19+'PF Catering'!Z19+'PF Retail Summary'!Z19+'PF Res Dining Summary'!Z19</f>
        <v>0</v>
      </c>
      <c r="AA19" s="210">
        <f t="shared" ref="AA19:AA27" si="7">IFERROR(Z19/Z$27,0)</f>
        <v>0</v>
      </c>
      <c r="AC19" s="214">
        <f>'PF Mgt-Admin'!AC19+'PF Conf &amp; Camp'!AC19+'PF Catering'!AC19+'PF Retail Summary'!AC19+'PF Res Dining Summary'!AC19</f>
        <v>0</v>
      </c>
      <c r="AD19" s="210">
        <f t="shared" ref="AD19:AD27" si="8">IFERROR(AC19/AC$27,0)</f>
        <v>0</v>
      </c>
      <c r="AF19" s="214">
        <f>'PF Mgt-Admin'!AF19+'PF Conf &amp; Camp'!AF19+'PF Catering'!AF19+'PF Retail Summary'!AF19+'PF Res Dining Summary'!AF19</f>
        <v>0</v>
      </c>
      <c r="AG19" s="210">
        <f t="shared" ref="AG19:AG27" si="9">IFERROR(AF19/AF$27,0)</f>
        <v>0</v>
      </c>
    </row>
    <row r="20" spans="2:33" ht="13.15" customHeight="1" x14ac:dyDescent="0.25">
      <c r="B20" s="11" t="s">
        <v>195</v>
      </c>
      <c r="E20" s="214">
        <f>'PF Mgt-Admin'!E20+'PF Conf &amp; Camp'!E20+'PF Catering'!E20+'PF Retail Summary'!E20+'PF Res Dining Summary'!E20</f>
        <v>0</v>
      </c>
      <c r="F20" s="210">
        <f t="shared" si="0"/>
        <v>0</v>
      </c>
      <c r="H20" s="214">
        <f>'PF Mgt-Admin'!H20+'PF Conf &amp; Camp'!H20+'PF Catering'!H20+'PF Retail Summary'!H20+'PF Res Dining Summary'!H20</f>
        <v>0</v>
      </c>
      <c r="I20" s="210">
        <f t="shared" si="1"/>
        <v>0</v>
      </c>
      <c r="K20" s="214">
        <f>'PF Mgt-Admin'!K20+'PF Conf &amp; Camp'!K20+'PF Catering'!K20+'PF Retail Summary'!K20+'PF Res Dining Summary'!K20</f>
        <v>0</v>
      </c>
      <c r="L20" s="210">
        <f t="shared" si="2"/>
        <v>0</v>
      </c>
      <c r="N20" s="214">
        <f>'PF Mgt-Admin'!N20+'PF Conf &amp; Camp'!N20+'PF Catering'!N20+'PF Retail Summary'!N20+'PF Res Dining Summary'!N20</f>
        <v>0</v>
      </c>
      <c r="O20" s="210">
        <f t="shared" si="3"/>
        <v>0</v>
      </c>
      <c r="Q20" s="214">
        <f>'PF Mgt-Admin'!Q20+'PF Conf &amp; Camp'!Q20+'PF Catering'!Q20+'PF Retail Summary'!Q20+'PF Res Dining Summary'!Q20</f>
        <v>0</v>
      </c>
      <c r="R20" s="210">
        <f t="shared" si="4"/>
        <v>0</v>
      </c>
      <c r="T20" s="214">
        <f>'PF Mgt-Admin'!T20+'PF Conf &amp; Camp'!T20+'PF Catering'!T20+'PF Retail Summary'!T20+'PF Res Dining Summary'!T20</f>
        <v>0</v>
      </c>
      <c r="U20" s="210">
        <f t="shared" si="5"/>
        <v>0</v>
      </c>
      <c r="W20" s="214">
        <f>'PF Mgt-Admin'!W20+'PF Conf &amp; Camp'!W20+'PF Catering'!W20+'PF Retail Summary'!W20+'PF Res Dining Summary'!W20</f>
        <v>0</v>
      </c>
      <c r="X20" s="210">
        <f t="shared" si="6"/>
        <v>0</v>
      </c>
      <c r="Z20" s="214">
        <f>'PF Mgt-Admin'!Z20+'PF Conf &amp; Camp'!Z20+'PF Catering'!Z20+'PF Retail Summary'!Z20+'PF Res Dining Summary'!Z20</f>
        <v>0</v>
      </c>
      <c r="AA20" s="210">
        <f t="shared" si="7"/>
        <v>0</v>
      </c>
      <c r="AC20" s="214">
        <f>'PF Mgt-Admin'!AC20+'PF Conf &amp; Camp'!AC20+'PF Catering'!AC20+'PF Retail Summary'!AC20+'PF Res Dining Summary'!AC20</f>
        <v>0</v>
      </c>
      <c r="AD20" s="210">
        <f t="shared" si="8"/>
        <v>0</v>
      </c>
      <c r="AF20" s="214">
        <f>'PF Mgt-Admin'!AF20+'PF Conf &amp; Camp'!AF20+'PF Catering'!AF20+'PF Retail Summary'!AF20+'PF Res Dining Summary'!AF20</f>
        <v>0</v>
      </c>
      <c r="AG20" s="210">
        <f t="shared" si="9"/>
        <v>0</v>
      </c>
    </row>
    <row r="21" spans="2:33" ht="13.15" customHeight="1" x14ac:dyDescent="0.25">
      <c r="B21" s="11" t="s">
        <v>76</v>
      </c>
      <c r="E21" s="214">
        <f>'PF Mgt-Admin'!E21+'PF Conf &amp; Camp'!E21+'PF Catering'!E21+'PF Retail Summary'!E21+'PF Res Dining Summary'!E21</f>
        <v>0</v>
      </c>
      <c r="F21" s="210">
        <f t="shared" si="0"/>
        <v>0</v>
      </c>
      <c r="H21" s="214">
        <f>'PF Mgt-Admin'!H21+'PF Conf &amp; Camp'!H21+'PF Catering'!H21+'PF Retail Summary'!H21+'PF Res Dining Summary'!H21</f>
        <v>0</v>
      </c>
      <c r="I21" s="210">
        <f t="shared" si="1"/>
        <v>0</v>
      </c>
      <c r="K21" s="214">
        <f>'PF Mgt-Admin'!K21+'PF Conf &amp; Camp'!K21+'PF Catering'!K21+'PF Retail Summary'!K21+'PF Res Dining Summary'!K21</f>
        <v>0</v>
      </c>
      <c r="L21" s="210">
        <f t="shared" si="2"/>
        <v>0</v>
      </c>
      <c r="N21" s="214">
        <f>'PF Mgt-Admin'!N21+'PF Conf &amp; Camp'!N21+'PF Catering'!N21+'PF Retail Summary'!N21+'PF Res Dining Summary'!N21</f>
        <v>0</v>
      </c>
      <c r="O21" s="210">
        <f t="shared" si="3"/>
        <v>0</v>
      </c>
      <c r="Q21" s="214">
        <f>'PF Mgt-Admin'!Q21+'PF Conf &amp; Camp'!Q21+'PF Catering'!Q21+'PF Retail Summary'!Q21+'PF Res Dining Summary'!Q21</f>
        <v>0</v>
      </c>
      <c r="R21" s="210">
        <f t="shared" si="4"/>
        <v>0</v>
      </c>
      <c r="T21" s="214">
        <f>'PF Mgt-Admin'!T21+'PF Conf &amp; Camp'!T21+'PF Catering'!T21+'PF Retail Summary'!T21+'PF Res Dining Summary'!T21</f>
        <v>0</v>
      </c>
      <c r="U21" s="210">
        <f t="shared" si="5"/>
        <v>0</v>
      </c>
      <c r="W21" s="214">
        <f>'PF Mgt-Admin'!W21+'PF Conf &amp; Camp'!W21+'PF Catering'!W21+'PF Retail Summary'!W21+'PF Res Dining Summary'!W21</f>
        <v>0</v>
      </c>
      <c r="X21" s="210">
        <f t="shared" si="6"/>
        <v>0</v>
      </c>
      <c r="Z21" s="214">
        <f>'PF Mgt-Admin'!Z21+'PF Conf &amp; Camp'!Z21+'PF Catering'!Z21+'PF Retail Summary'!Z21+'PF Res Dining Summary'!Z21</f>
        <v>0</v>
      </c>
      <c r="AA21" s="210">
        <f t="shared" si="7"/>
        <v>0</v>
      </c>
      <c r="AC21" s="214">
        <f>'PF Mgt-Admin'!AC21+'PF Conf &amp; Camp'!AC21+'PF Catering'!AC21+'PF Retail Summary'!AC21+'PF Res Dining Summary'!AC21</f>
        <v>0</v>
      </c>
      <c r="AD21" s="210">
        <f t="shared" si="8"/>
        <v>0</v>
      </c>
      <c r="AF21" s="214">
        <f>'PF Mgt-Admin'!AF21+'PF Conf &amp; Camp'!AF21+'PF Catering'!AF21+'PF Retail Summary'!AF21+'PF Res Dining Summary'!AF21</f>
        <v>0</v>
      </c>
      <c r="AG21" s="210">
        <f t="shared" si="9"/>
        <v>0</v>
      </c>
    </row>
    <row r="22" spans="2:33" ht="13.15" customHeight="1" x14ac:dyDescent="0.25">
      <c r="B22" s="261" t="s">
        <v>196</v>
      </c>
      <c r="E22" s="214">
        <f>'PF Mgt-Admin'!E22+'PF Conf &amp; Camp'!E22+'PF Catering'!E22+'PF Retail Summary'!E22+'PF Res Dining Summary'!E22</f>
        <v>0</v>
      </c>
      <c r="F22" s="210">
        <f t="shared" si="0"/>
        <v>0</v>
      </c>
      <c r="H22" s="214">
        <f>'PF Mgt-Admin'!H22+'PF Conf &amp; Camp'!H22+'PF Catering'!H22+'PF Retail Summary'!H22+'PF Res Dining Summary'!H22</f>
        <v>0</v>
      </c>
      <c r="I22" s="210">
        <f t="shared" si="1"/>
        <v>0</v>
      </c>
      <c r="K22" s="214">
        <f>'PF Mgt-Admin'!K22+'PF Conf &amp; Camp'!K22+'PF Catering'!K22+'PF Retail Summary'!K22+'PF Res Dining Summary'!K22</f>
        <v>0</v>
      </c>
      <c r="L22" s="210">
        <f t="shared" si="2"/>
        <v>0</v>
      </c>
      <c r="N22" s="214">
        <f>'PF Mgt-Admin'!N22+'PF Conf &amp; Camp'!N22+'PF Catering'!N22+'PF Retail Summary'!N22+'PF Res Dining Summary'!N22</f>
        <v>0</v>
      </c>
      <c r="O22" s="210">
        <f t="shared" si="3"/>
        <v>0</v>
      </c>
      <c r="Q22" s="214">
        <f>'PF Mgt-Admin'!Q22+'PF Conf &amp; Camp'!Q22+'PF Catering'!Q22+'PF Retail Summary'!Q22+'PF Res Dining Summary'!Q22</f>
        <v>0</v>
      </c>
      <c r="R22" s="210">
        <f t="shared" si="4"/>
        <v>0</v>
      </c>
      <c r="T22" s="214">
        <f>'PF Mgt-Admin'!T22+'PF Conf &amp; Camp'!T22+'PF Catering'!T22+'PF Retail Summary'!T22+'PF Res Dining Summary'!T22</f>
        <v>0</v>
      </c>
      <c r="U22" s="210">
        <f t="shared" si="5"/>
        <v>0</v>
      </c>
      <c r="W22" s="214">
        <f>'PF Mgt-Admin'!W22+'PF Conf &amp; Camp'!W22+'PF Catering'!W22+'PF Retail Summary'!W22+'PF Res Dining Summary'!W22</f>
        <v>0</v>
      </c>
      <c r="X22" s="210">
        <f t="shared" si="6"/>
        <v>0</v>
      </c>
      <c r="Z22" s="214">
        <f>'PF Mgt-Admin'!Z22+'PF Conf &amp; Camp'!Z22+'PF Catering'!Z22+'PF Retail Summary'!Z22+'PF Res Dining Summary'!Z22</f>
        <v>0</v>
      </c>
      <c r="AA22" s="210">
        <f t="shared" si="7"/>
        <v>0</v>
      </c>
      <c r="AC22" s="214">
        <f>'PF Mgt-Admin'!AC22+'PF Conf &amp; Camp'!AC22+'PF Catering'!AC22+'PF Retail Summary'!AC22+'PF Res Dining Summary'!AC22</f>
        <v>0</v>
      </c>
      <c r="AD22" s="210">
        <f t="shared" si="8"/>
        <v>0</v>
      </c>
      <c r="AF22" s="214">
        <f>'PF Mgt-Admin'!AF22+'PF Conf &amp; Camp'!AF22+'PF Catering'!AF22+'PF Retail Summary'!AF22+'PF Res Dining Summary'!AF22</f>
        <v>0</v>
      </c>
      <c r="AG22" s="210">
        <f t="shared" si="9"/>
        <v>0</v>
      </c>
    </row>
    <row r="23" spans="2:33" ht="13.15" customHeight="1" x14ac:dyDescent="0.25">
      <c r="B23" s="11" t="s">
        <v>81</v>
      </c>
      <c r="E23" s="214">
        <f>'PF Mgt-Admin'!E23+'PF Conf &amp; Camp'!E23+'PF Catering'!E23+'PF Retail Summary'!E23+'PF Res Dining Summary'!E23</f>
        <v>0</v>
      </c>
      <c r="F23" s="210">
        <f t="shared" si="0"/>
        <v>0</v>
      </c>
      <c r="H23" s="214">
        <f>'PF Mgt-Admin'!H23+'PF Conf &amp; Camp'!H23+'PF Catering'!H23+'PF Retail Summary'!H23+'PF Res Dining Summary'!H23</f>
        <v>0</v>
      </c>
      <c r="I23" s="210">
        <f t="shared" si="1"/>
        <v>0</v>
      </c>
      <c r="K23" s="214">
        <f>'PF Mgt-Admin'!K23+'PF Conf &amp; Camp'!K23+'PF Catering'!K23+'PF Retail Summary'!K23+'PF Res Dining Summary'!K23</f>
        <v>0</v>
      </c>
      <c r="L23" s="210">
        <f t="shared" si="2"/>
        <v>0</v>
      </c>
      <c r="N23" s="214">
        <f>'PF Mgt-Admin'!N23+'PF Conf &amp; Camp'!N23+'PF Catering'!N23+'PF Retail Summary'!N23+'PF Res Dining Summary'!N23</f>
        <v>0</v>
      </c>
      <c r="O23" s="210">
        <f t="shared" si="3"/>
        <v>0</v>
      </c>
      <c r="Q23" s="214">
        <f>'PF Mgt-Admin'!Q23+'PF Conf &amp; Camp'!Q23+'PF Catering'!Q23+'PF Retail Summary'!Q23+'PF Res Dining Summary'!Q23</f>
        <v>0</v>
      </c>
      <c r="R23" s="210">
        <f t="shared" si="4"/>
        <v>0</v>
      </c>
      <c r="T23" s="214">
        <f>'PF Mgt-Admin'!T23+'PF Conf &amp; Camp'!T23+'PF Catering'!T23+'PF Retail Summary'!T23+'PF Res Dining Summary'!T23</f>
        <v>0</v>
      </c>
      <c r="U23" s="210">
        <f t="shared" si="5"/>
        <v>0</v>
      </c>
      <c r="W23" s="214">
        <f>'PF Mgt-Admin'!W23+'PF Conf &amp; Camp'!W23+'PF Catering'!W23+'PF Retail Summary'!W23+'PF Res Dining Summary'!W23</f>
        <v>0</v>
      </c>
      <c r="X23" s="210">
        <f t="shared" si="6"/>
        <v>0</v>
      </c>
      <c r="Z23" s="214">
        <f>'PF Mgt-Admin'!Z23+'PF Conf &amp; Camp'!Z23+'PF Catering'!Z23+'PF Retail Summary'!Z23+'PF Res Dining Summary'!Z23</f>
        <v>0</v>
      </c>
      <c r="AA23" s="210">
        <f t="shared" si="7"/>
        <v>0</v>
      </c>
      <c r="AC23" s="214">
        <f>'PF Mgt-Admin'!AC23+'PF Conf &amp; Camp'!AC23+'PF Catering'!AC23+'PF Retail Summary'!AC23+'PF Res Dining Summary'!AC23</f>
        <v>0</v>
      </c>
      <c r="AD23" s="210">
        <f t="shared" si="8"/>
        <v>0</v>
      </c>
      <c r="AF23" s="214">
        <f>'PF Mgt-Admin'!AF23+'PF Conf &amp; Camp'!AF23+'PF Catering'!AF23+'PF Retail Summary'!AF23+'PF Res Dining Summary'!AF23</f>
        <v>0</v>
      </c>
      <c r="AG23" s="210">
        <f t="shared" si="9"/>
        <v>0</v>
      </c>
    </row>
    <row r="24" spans="2:33" ht="13.15" customHeight="1" x14ac:dyDescent="0.25">
      <c r="B24" s="11" t="s">
        <v>197</v>
      </c>
      <c r="E24" s="214">
        <f>'PF Mgt-Admin'!E24+'PF Conf &amp; Camp'!E24+'PF Catering'!E24+'PF Retail Summary'!E24+'PF Res Dining Summary'!E24</f>
        <v>0</v>
      </c>
      <c r="F24" s="210">
        <f t="shared" si="0"/>
        <v>0</v>
      </c>
      <c r="H24" s="214">
        <f>'PF Mgt-Admin'!H24+'PF Conf &amp; Camp'!H24+'PF Catering'!H24+'PF Retail Summary'!H24+'PF Res Dining Summary'!H24</f>
        <v>0</v>
      </c>
      <c r="I24" s="210">
        <f t="shared" si="1"/>
        <v>0</v>
      </c>
      <c r="K24" s="214">
        <f>'PF Mgt-Admin'!K24+'PF Conf &amp; Camp'!K24+'PF Catering'!K24+'PF Retail Summary'!K24+'PF Res Dining Summary'!K24</f>
        <v>0</v>
      </c>
      <c r="L24" s="210">
        <f t="shared" si="2"/>
        <v>0</v>
      </c>
      <c r="N24" s="214">
        <f>'PF Mgt-Admin'!N24+'PF Conf &amp; Camp'!N24+'PF Catering'!N24+'PF Retail Summary'!N24+'PF Res Dining Summary'!N24</f>
        <v>0</v>
      </c>
      <c r="O24" s="210">
        <f t="shared" si="3"/>
        <v>0</v>
      </c>
      <c r="Q24" s="214">
        <f>'PF Mgt-Admin'!Q24+'PF Conf &amp; Camp'!Q24+'PF Catering'!Q24+'PF Retail Summary'!Q24+'PF Res Dining Summary'!Q24</f>
        <v>0</v>
      </c>
      <c r="R24" s="210">
        <f t="shared" si="4"/>
        <v>0</v>
      </c>
      <c r="T24" s="214">
        <f>'PF Mgt-Admin'!T24+'PF Conf &amp; Camp'!T24+'PF Catering'!T24+'PF Retail Summary'!T24+'PF Res Dining Summary'!T24</f>
        <v>0</v>
      </c>
      <c r="U24" s="210">
        <f t="shared" si="5"/>
        <v>0</v>
      </c>
      <c r="W24" s="214">
        <f>'PF Mgt-Admin'!W24+'PF Conf &amp; Camp'!W24+'PF Catering'!W24+'PF Retail Summary'!W24+'PF Res Dining Summary'!W24</f>
        <v>0</v>
      </c>
      <c r="X24" s="210">
        <f t="shared" si="6"/>
        <v>0</v>
      </c>
      <c r="Z24" s="214">
        <f>'PF Mgt-Admin'!Z24+'PF Conf &amp; Camp'!Z24+'PF Catering'!Z24+'PF Retail Summary'!Z24+'PF Res Dining Summary'!Z24</f>
        <v>0</v>
      </c>
      <c r="AA24" s="210">
        <f t="shared" si="7"/>
        <v>0</v>
      </c>
      <c r="AC24" s="214">
        <f>'PF Mgt-Admin'!AC24+'PF Conf &amp; Camp'!AC24+'PF Catering'!AC24+'PF Retail Summary'!AC24+'PF Res Dining Summary'!AC24</f>
        <v>0</v>
      </c>
      <c r="AD24" s="210">
        <f t="shared" si="8"/>
        <v>0</v>
      </c>
      <c r="AF24" s="214">
        <f>'PF Mgt-Admin'!AF24+'PF Conf &amp; Camp'!AF24+'PF Catering'!AF24+'PF Retail Summary'!AF24+'PF Res Dining Summary'!AF24</f>
        <v>0</v>
      </c>
      <c r="AG24" s="210">
        <f t="shared" si="9"/>
        <v>0</v>
      </c>
    </row>
    <row r="25" spans="2:33" ht="13.15" customHeight="1" x14ac:dyDescent="0.25">
      <c r="B25" s="11" t="s">
        <v>198</v>
      </c>
      <c r="C25" s="91"/>
      <c r="E25" s="214">
        <f>'PF Mgt-Admin'!E25+'PF Conf &amp; Camp'!E25+'PF Catering'!E25+'PF Retail Summary'!E25+'PF Res Dining Summary'!E25</f>
        <v>0</v>
      </c>
      <c r="F25" s="210">
        <f t="shared" si="0"/>
        <v>0</v>
      </c>
      <c r="H25" s="214">
        <f>'PF Mgt-Admin'!H25+'PF Conf &amp; Camp'!H25+'PF Catering'!H25+'PF Retail Summary'!H25+'PF Res Dining Summary'!H25</f>
        <v>0</v>
      </c>
      <c r="I25" s="210">
        <f t="shared" si="1"/>
        <v>0</v>
      </c>
      <c r="K25" s="214">
        <f>'PF Mgt-Admin'!K25+'PF Conf &amp; Camp'!K25+'PF Catering'!K25+'PF Retail Summary'!K25+'PF Res Dining Summary'!K25</f>
        <v>0</v>
      </c>
      <c r="L25" s="210">
        <f t="shared" si="2"/>
        <v>0</v>
      </c>
      <c r="N25" s="214">
        <f>'PF Mgt-Admin'!N25+'PF Conf &amp; Camp'!N25+'PF Catering'!N25+'PF Retail Summary'!N25+'PF Res Dining Summary'!N25</f>
        <v>0</v>
      </c>
      <c r="O25" s="210">
        <f t="shared" si="3"/>
        <v>0</v>
      </c>
      <c r="Q25" s="214">
        <f>'PF Mgt-Admin'!Q25+'PF Conf &amp; Camp'!Q25+'PF Catering'!Q25+'PF Retail Summary'!Q25+'PF Res Dining Summary'!Q25</f>
        <v>0</v>
      </c>
      <c r="R25" s="210">
        <f t="shared" si="4"/>
        <v>0</v>
      </c>
      <c r="T25" s="214">
        <f>'PF Mgt-Admin'!T25+'PF Conf &amp; Camp'!T25+'PF Catering'!T25+'PF Retail Summary'!T25+'PF Res Dining Summary'!T25</f>
        <v>0</v>
      </c>
      <c r="U25" s="210">
        <f t="shared" si="5"/>
        <v>0</v>
      </c>
      <c r="W25" s="214">
        <f>'PF Mgt-Admin'!W25+'PF Conf &amp; Camp'!W25+'PF Catering'!W25+'PF Retail Summary'!W25+'PF Res Dining Summary'!W25</f>
        <v>0</v>
      </c>
      <c r="X25" s="210">
        <f t="shared" si="6"/>
        <v>0</v>
      </c>
      <c r="Z25" s="214">
        <f>'PF Mgt-Admin'!Z25+'PF Conf &amp; Camp'!Z25+'PF Catering'!Z25+'PF Retail Summary'!Z25+'PF Res Dining Summary'!Z25</f>
        <v>0</v>
      </c>
      <c r="AA25" s="210">
        <f t="shared" si="7"/>
        <v>0</v>
      </c>
      <c r="AC25" s="214">
        <f>'PF Mgt-Admin'!AC25+'PF Conf &amp; Camp'!AC25+'PF Catering'!AC25+'PF Retail Summary'!AC25+'PF Res Dining Summary'!AC25</f>
        <v>0</v>
      </c>
      <c r="AD25" s="210">
        <f t="shared" si="8"/>
        <v>0</v>
      </c>
      <c r="AF25" s="214">
        <f>'PF Mgt-Admin'!AF25+'PF Conf &amp; Camp'!AF25+'PF Catering'!AF25+'PF Retail Summary'!AF25+'PF Res Dining Summary'!AF25</f>
        <v>0</v>
      </c>
      <c r="AG25" s="210">
        <f t="shared" si="9"/>
        <v>0</v>
      </c>
    </row>
    <row r="26" spans="2:33" ht="13.15" customHeight="1" x14ac:dyDescent="0.25">
      <c r="B26" s="11" t="s">
        <v>198</v>
      </c>
      <c r="C26" s="203"/>
      <c r="E26" s="215">
        <f>'PF Mgt-Admin'!E26+'PF Conf &amp; Camp'!E26+'PF Catering'!E26+'PF Retail Summary'!E26+'PF Res Dining Summary'!E26</f>
        <v>0</v>
      </c>
      <c r="F26" s="211">
        <f t="shared" si="0"/>
        <v>0</v>
      </c>
      <c r="H26" s="215">
        <f>'PF Mgt-Admin'!H26+'PF Conf &amp; Camp'!H26+'PF Catering'!H26+'PF Retail Summary'!H26+'PF Res Dining Summary'!H26</f>
        <v>0</v>
      </c>
      <c r="I26" s="211">
        <f t="shared" si="1"/>
        <v>0</v>
      </c>
      <c r="K26" s="215">
        <f>'PF Mgt-Admin'!K26+'PF Conf &amp; Camp'!K26+'PF Catering'!K26+'PF Retail Summary'!K26+'PF Res Dining Summary'!K26</f>
        <v>0</v>
      </c>
      <c r="L26" s="211">
        <f t="shared" si="2"/>
        <v>0</v>
      </c>
      <c r="N26" s="215">
        <f>'PF Mgt-Admin'!N26+'PF Conf &amp; Camp'!N26+'PF Catering'!N26+'PF Retail Summary'!N26+'PF Res Dining Summary'!N26</f>
        <v>0</v>
      </c>
      <c r="O26" s="211">
        <f t="shared" si="3"/>
        <v>0</v>
      </c>
      <c r="Q26" s="215">
        <f>'PF Mgt-Admin'!Q26+'PF Conf &amp; Camp'!Q26+'PF Catering'!Q26+'PF Retail Summary'!Q26+'PF Res Dining Summary'!Q26</f>
        <v>0</v>
      </c>
      <c r="R26" s="211">
        <f t="shared" si="4"/>
        <v>0</v>
      </c>
      <c r="T26" s="215">
        <f>'PF Mgt-Admin'!T26+'PF Conf &amp; Camp'!T26+'PF Catering'!T26+'PF Retail Summary'!T26+'PF Res Dining Summary'!T26</f>
        <v>0</v>
      </c>
      <c r="U26" s="211">
        <f t="shared" si="5"/>
        <v>0</v>
      </c>
      <c r="W26" s="215">
        <f>'PF Mgt-Admin'!W26+'PF Conf &amp; Camp'!W26+'PF Catering'!W26+'PF Retail Summary'!W26+'PF Res Dining Summary'!W26</f>
        <v>0</v>
      </c>
      <c r="X26" s="211">
        <f t="shared" si="6"/>
        <v>0</v>
      </c>
      <c r="Z26" s="215">
        <f>'PF Mgt-Admin'!Z26+'PF Conf &amp; Camp'!Z26+'PF Catering'!Z26+'PF Retail Summary'!Z26+'PF Res Dining Summary'!Z26</f>
        <v>0</v>
      </c>
      <c r="AA26" s="211">
        <f t="shared" si="7"/>
        <v>0</v>
      </c>
      <c r="AC26" s="215">
        <f>'PF Mgt-Admin'!AC26+'PF Conf &amp; Camp'!AC26+'PF Catering'!AC26+'PF Retail Summary'!AC26+'PF Res Dining Summary'!AC26</f>
        <v>0</v>
      </c>
      <c r="AD26" s="211">
        <f t="shared" si="8"/>
        <v>0</v>
      </c>
      <c r="AF26" s="215">
        <f>'PF Mgt-Admin'!AF26+'PF Conf &amp; Camp'!AF26+'PF Catering'!AF26+'PF Retail Summary'!AF26+'PF Res Dining Summary'!AF26</f>
        <v>0</v>
      </c>
      <c r="AG26" s="211">
        <f t="shared" si="9"/>
        <v>0</v>
      </c>
    </row>
    <row r="27" spans="2:33" ht="13.15" customHeight="1" x14ac:dyDescent="0.25">
      <c r="B27" s="53" t="s">
        <v>199</v>
      </c>
      <c r="C27" s="53"/>
      <c r="D27" s="53"/>
      <c r="E27" s="212">
        <f>SUM(E19:E26)</f>
        <v>0</v>
      </c>
      <c r="F27" s="213">
        <f t="shared" si="0"/>
        <v>0</v>
      </c>
      <c r="H27" s="212">
        <f>SUM(H19:H26)</f>
        <v>0</v>
      </c>
      <c r="I27" s="213">
        <f t="shared" si="1"/>
        <v>0</v>
      </c>
      <c r="K27" s="212">
        <f>SUM(K19:K26)</f>
        <v>0</v>
      </c>
      <c r="L27" s="213">
        <f t="shared" si="2"/>
        <v>0</v>
      </c>
      <c r="N27" s="212">
        <f>SUM(N19:N26)</f>
        <v>0</v>
      </c>
      <c r="O27" s="213">
        <f t="shared" si="3"/>
        <v>0</v>
      </c>
      <c r="Q27" s="212">
        <f>SUM(Q19:Q26)</f>
        <v>0</v>
      </c>
      <c r="R27" s="213">
        <f t="shared" si="4"/>
        <v>0</v>
      </c>
      <c r="T27" s="212">
        <f>SUM(T19:T26)</f>
        <v>0</v>
      </c>
      <c r="U27" s="213">
        <f t="shared" si="5"/>
        <v>0</v>
      </c>
      <c r="W27" s="212">
        <f>SUM(W19:W26)</f>
        <v>0</v>
      </c>
      <c r="X27" s="213">
        <f t="shared" si="6"/>
        <v>0</v>
      </c>
      <c r="Z27" s="212">
        <f>SUM(Z19:Z26)</f>
        <v>0</v>
      </c>
      <c r="AA27" s="213">
        <f t="shared" si="7"/>
        <v>0</v>
      </c>
      <c r="AC27" s="212">
        <f>SUM(AC19:AC26)</f>
        <v>0</v>
      </c>
      <c r="AD27" s="213">
        <f t="shared" si="8"/>
        <v>0</v>
      </c>
      <c r="AF27" s="212">
        <f>SUM(AF19:AF26)</f>
        <v>0</v>
      </c>
      <c r="AG27" s="213">
        <f t="shared" si="9"/>
        <v>0</v>
      </c>
    </row>
    <row r="28" spans="2:33" ht="13.15" customHeight="1" x14ac:dyDescent="0.25">
      <c r="B28" s="53"/>
      <c r="C28" s="53"/>
      <c r="D28" s="53"/>
      <c r="E28" s="205"/>
      <c r="F28" s="206"/>
      <c r="H28" s="205"/>
      <c r="I28" s="206"/>
      <c r="K28" s="205"/>
      <c r="L28" s="206"/>
      <c r="N28" s="205"/>
      <c r="O28" s="206"/>
      <c r="Q28" s="205"/>
      <c r="R28" s="206"/>
      <c r="T28" s="205"/>
      <c r="U28" s="206"/>
      <c r="W28" s="205"/>
      <c r="X28" s="206"/>
      <c r="Z28" s="205"/>
      <c r="AA28" s="206"/>
      <c r="AC28" s="205"/>
      <c r="AD28" s="206"/>
      <c r="AF28" s="205"/>
      <c r="AG28" s="206"/>
    </row>
    <row r="29" spans="2:33" ht="13.15" customHeight="1" x14ac:dyDescent="0.25">
      <c r="B29" s="53" t="s">
        <v>200</v>
      </c>
      <c r="C29" s="53"/>
      <c r="D29" s="53"/>
      <c r="E29" s="205"/>
      <c r="F29" s="206"/>
      <c r="H29" s="205"/>
      <c r="I29" s="206"/>
      <c r="K29" s="205"/>
      <c r="L29" s="206"/>
      <c r="N29" s="205"/>
      <c r="O29" s="206"/>
      <c r="Q29" s="205"/>
      <c r="R29" s="206"/>
      <c r="T29" s="205"/>
      <c r="U29" s="206"/>
      <c r="W29" s="205"/>
      <c r="X29" s="206"/>
      <c r="Z29" s="205"/>
      <c r="AA29" s="206"/>
      <c r="AC29" s="205"/>
      <c r="AD29" s="206"/>
      <c r="AF29" s="205"/>
      <c r="AG29" s="206"/>
    </row>
    <row r="30" spans="2:33" ht="13.15" customHeight="1" x14ac:dyDescent="0.25">
      <c r="B30" s="11" t="s">
        <v>201</v>
      </c>
      <c r="E30" s="214">
        <f>'PF Mgt-Admin'!E30+'PF Conf &amp; Camp'!E30+'PF Catering'!E30+'PF Retail Summary'!E30+'PF Res Dining Summary'!E30</f>
        <v>0</v>
      </c>
      <c r="F30" s="210">
        <f t="shared" ref="F30:F33" si="10">IFERROR(E30/E$27,0)</f>
        <v>0</v>
      </c>
      <c r="H30" s="214">
        <f>'PF Mgt-Admin'!H30+'PF Conf &amp; Camp'!H30+'PF Catering'!H30+'PF Retail Summary'!H30+'PF Res Dining Summary'!H30</f>
        <v>0</v>
      </c>
      <c r="I30" s="210">
        <f t="shared" ref="I30:I33" si="11">IFERROR(H30/H$27,0)</f>
        <v>0</v>
      </c>
      <c r="K30" s="214">
        <f>'PF Mgt-Admin'!K30+'PF Conf &amp; Camp'!K30+'PF Catering'!K30+'PF Retail Summary'!K30+'PF Res Dining Summary'!K30</f>
        <v>0</v>
      </c>
      <c r="L30" s="210">
        <f t="shared" ref="L30:L33" si="12">IFERROR(K30/K$27,0)</f>
        <v>0</v>
      </c>
      <c r="N30" s="214">
        <f>'PF Mgt-Admin'!N30+'PF Conf &amp; Camp'!N30+'PF Catering'!N30+'PF Retail Summary'!N30+'PF Res Dining Summary'!N30</f>
        <v>0</v>
      </c>
      <c r="O30" s="210">
        <f t="shared" ref="O30:O33" si="13">IFERROR(N30/N$27,0)</f>
        <v>0</v>
      </c>
      <c r="Q30" s="214">
        <f>'PF Mgt-Admin'!Q30+'PF Conf &amp; Camp'!Q30+'PF Catering'!Q30+'PF Retail Summary'!Q30+'PF Res Dining Summary'!Q30</f>
        <v>0</v>
      </c>
      <c r="R30" s="210">
        <f t="shared" ref="R30:R33" si="14">IFERROR(Q30/Q$27,0)</f>
        <v>0</v>
      </c>
      <c r="T30" s="214">
        <f>'PF Mgt-Admin'!T30+'PF Conf &amp; Camp'!T30+'PF Catering'!T30+'PF Retail Summary'!T30+'PF Res Dining Summary'!T30</f>
        <v>0</v>
      </c>
      <c r="U30" s="210">
        <f t="shared" ref="U30:U33" si="15">IFERROR(T30/T$27,0)</f>
        <v>0</v>
      </c>
      <c r="W30" s="214">
        <f>'PF Mgt-Admin'!W30+'PF Conf &amp; Camp'!W30+'PF Catering'!W30+'PF Retail Summary'!W30+'PF Res Dining Summary'!W30</f>
        <v>0</v>
      </c>
      <c r="X30" s="210">
        <f t="shared" ref="X30:X33" si="16">IFERROR(W30/W$27,0)</f>
        <v>0</v>
      </c>
      <c r="Z30" s="214">
        <f>'PF Mgt-Admin'!Z30+'PF Conf &amp; Camp'!Z30+'PF Catering'!Z30+'PF Retail Summary'!Z30+'PF Res Dining Summary'!Z30</f>
        <v>0</v>
      </c>
      <c r="AA30" s="210">
        <f t="shared" ref="AA30:AA33" si="17">IFERROR(Z30/Z$27,0)</f>
        <v>0</v>
      </c>
      <c r="AC30" s="214">
        <f>'PF Mgt-Admin'!AC30+'PF Conf &amp; Camp'!AC30+'PF Catering'!AC30+'PF Retail Summary'!AC30+'PF Res Dining Summary'!AC30</f>
        <v>0</v>
      </c>
      <c r="AD30" s="210">
        <f t="shared" ref="AD30:AD33" si="18">IFERROR(AC30/AC$27,0)</f>
        <v>0</v>
      </c>
      <c r="AF30" s="214">
        <f>'PF Mgt-Admin'!AF30+'PF Conf &amp; Camp'!AF30+'PF Catering'!AF30+'PF Retail Summary'!AF30+'PF Res Dining Summary'!AF30</f>
        <v>0</v>
      </c>
      <c r="AG30" s="210">
        <f t="shared" ref="AG30:AG33" si="19">IFERROR(AF30/AF$27,0)</f>
        <v>0</v>
      </c>
    </row>
    <row r="31" spans="2:33" ht="13.15" customHeight="1" x14ac:dyDescent="0.25">
      <c r="B31" s="11" t="s">
        <v>202</v>
      </c>
      <c r="E31" s="214">
        <f>'PF Mgt-Admin'!E31+'PF Conf &amp; Camp'!E31+'PF Catering'!E31+'PF Retail Summary'!E31+'PF Res Dining Summary'!E31</f>
        <v>0</v>
      </c>
      <c r="F31" s="210">
        <f t="shared" si="10"/>
        <v>0</v>
      </c>
      <c r="H31" s="214">
        <f>'PF Mgt-Admin'!H31+'PF Conf &amp; Camp'!H31+'PF Catering'!H31+'PF Retail Summary'!H31+'PF Res Dining Summary'!H31</f>
        <v>0</v>
      </c>
      <c r="I31" s="210">
        <f t="shared" si="11"/>
        <v>0</v>
      </c>
      <c r="K31" s="214">
        <f>'PF Mgt-Admin'!K31+'PF Conf &amp; Camp'!K31+'PF Catering'!K31+'PF Retail Summary'!K31+'PF Res Dining Summary'!K31</f>
        <v>0</v>
      </c>
      <c r="L31" s="210">
        <f t="shared" si="12"/>
        <v>0</v>
      </c>
      <c r="N31" s="214">
        <f>'PF Mgt-Admin'!N31+'PF Conf &amp; Camp'!N31+'PF Catering'!N31+'PF Retail Summary'!N31+'PF Res Dining Summary'!N31</f>
        <v>0</v>
      </c>
      <c r="O31" s="210">
        <f t="shared" si="13"/>
        <v>0</v>
      </c>
      <c r="Q31" s="214">
        <f>'PF Mgt-Admin'!Q31+'PF Conf &amp; Camp'!Q31+'PF Catering'!Q31+'PF Retail Summary'!Q31+'PF Res Dining Summary'!Q31</f>
        <v>0</v>
      </c>
      <c r="R31" s="210">
        <f t="shared" si="14"/>
        <v>0</v>
      </c>
      <c r="T31" s="214">
        <f>'PF Mgt-Admin'!T31+'PF Conf &amp; Camp'!T31+'PF Catering'!T31+'PF Retail Summary'!T31+'PF Res Dining Summary'!T31</f>
        <v>0</v>
      </c>
      <c r="U31" s="210">
        <f t="shared" si="15"/>
        <v>0</v>
      </c>
      <c r="W31" s="214">
        <f>'PF Mgt-Admin'!W31+'PF Conf &amp; Camp'!W31+'PF Catering'!W31+'PF Retail Summary'!W31+'PF Res Dining Summary'!W31</f>
        <v>0</v>
      </c>
      <c r="X31" s="210">
        <f t="shared" si="16"/>
        <v>0</v>
      </c>
      <c r="Z31" s="214">
        <f>'PF Mgt-Admin'!Z31+'PF Conf &amp; Camp'!Z31+'PF Catering'!Z31+'PF Retail Summary'!Z31+'PF Res Dining Summary'!Z31</f>
        <v>0</v>
      </c>
      <c r="AA31" s="210">
        <f t="shared" si="17"/>
        <v>0</v>
      </c>
      <c r="AC31" s="214">
        <f>'PF Mgt-Admin'!AC31+'PF Conf &amp; Camp'!AC31+'PF Catering'!AC31+'PF Retail Summary'!AC31+'PF Res Dining Summary'!AC31</f>
        <v>0</v>
      </c>
      <c r="AD31" s="210">
        <f t="shared" si="18"/>
        <v>0</v>
      </c>
      <c r="AF31" s="214">
        <f>'PF Mgt-Admin'!AF31+'PF Conf &amp; Camp'!AF31+'PF Catering'!AF31+'PF Retail Summary'!AF31+'PF Res Dining Summary'!AF31</f>
        <v>0</v>
      </c>
      <c r="AG31" s="210">
        <f t="shared" si="19"/>
        <v>0</v>
      </c>
    </row>
    <row r="32" spans="2:33" ht="13.15" customHeight="1" x14ac:dyDescent="0.25">
      <c r="B32" s="11" t="s">
        <v>203</v>
      </c>
      <c r="E32" s="215">
        <f>'PF Mgt-Admin'!E32+'PF Conf &amp; Camp'!E32+'PF Catering'!E32+'PF Retail Summary'!E32+'PF Res Dining Summary'!E32</f>
        <v>0</v>
      </c>
      <c r="F32" s="211">
        <f t="shared" si="10"/>
        <v>0</v>
      </c>
      <c r="H32" s="215">
        <f>'PF Mgt-Admin'!H32+'PF Conf &amp; Camp'!H32+'PF Catering'!H32+'PF Retail Summary'!H32+'PF Res Dining Summary'!H32</f>
        <v>0</v>
      </c>
      <c r="I32" s="211">
        <f t="shared" si="11"/>
        <v>0</v>
      </c>
      <c r="K32" s="215">
        <f>'PF Mgt-Admin'!K32+'PF Conf &amp; Camp'!K32+'PF Catering'!K32+'PF Retail Summary'!K32+'PF Res Dining Summary'!K32</f>
        <v>0</v>
      </c>
      <c r="L32" s="211">
        <f t="shared" si="12"/>
        <v>0</v>
      </c>
      <c r="N32" s="215">
        <f>'PF Mgt-Admin'!N32+'PF Conf &amp; Camp'!N32+'PF Catering'!N32+'PF Retail Summary'!N32+'PF Res Dining Summary'!N32</f>
        <v>0</v>
      </c>
      <c r="O32" s="211">
        <f t="shared" si="13"/>
        <v>0</v>
      </c>
      <c r="Q32" s="215">
        <f>'PF Mgt-Admin'!Q32+'PF Conf &amp; Camp'!Q32+'PF Catering'!Q32+'PF Retail Summary'!Q32+'PF Res Dining Summary'!Q32</f>
        <v>0</v>
      </c>
      <c r="R32" s="211">
        <f t="shared" si="14"/>
        <v>0</v>
      </c>
      <c r="T32" s="215">
        <f>'PF Mgt-Admin'!T32+'PF Conf &amp; Camp'!T32+'PF Catering'!T32+'PF Retail Summary'!T32+'PF Res Dining Summary'!T32</f>
        <v>0</v>
      </c>
      <c r="U32" s="211">
        <f t="shared" si="15"/>
        <v>0</v>
      </c>
      <c r="W32" s="215">
        <f>'PF Mgt-Admin'!W32+'PF Conf &amp; Camp'!W32+'PF Catering'!W32+'PF Retail Summary'!W32+'PF Res Dining Summary'!W32</f>
        <v>0</v>
      </c>
      <c r="X32" s="211">
        <f t="shared" si="16"/>
        <v>0</v>
      </c>
      <c r="Z32" s="215">
        <f>'PF Mgt-Admin'!Z32+'PF Conf &amp; Camp'!Z32+'PF Catering'!Z32+'PF Retail Summary'!Z32+'PF Res Dining Summary'!Z32</f>
        <v>0</v>
      </c>
      <c r="AA32" s="211">
        <f t="shared" si="17"/>
        <v>0</v>
      </c>
      <c r="AC32" s="215">
        <f>'PF Mgt-Admin'!AC32+'PF Conf &amp; Camp'!AC32+'PF Catering'!AC32+'PF Retail Summary'!AC32+'PF Res Dining Summary'!AC32</f>
        <v>0</v>
      </c>
      <c r="AD32" s="211">
        <f t="shared" si="18"/>
        <v>0</v>
      </c>
      <c r="AF32" s="215">
        <f>'PF Mgt-Admin'!AF32+'PF Conf &amp; Camp'!AF32+'PF Catering'!AF32+'PF Retail Summary'!AF32+'PF Res Dining Summary'!AF32</f>
        <v>0</v>
      </c>
      <c r="AG32" s="211">
        <f t="shared" si="19"/>
        <v>0</v>
      </c>
    </row>
    <row r="33" spans="2:33" ht="13.15" customHeight="1" x14ac:dyDescent="0.25">
      <c r="B33" s="53" t="s">
        <v>204</v>
      </c>
      <c r="C33" s="53"/>
      <c r="D33" s="53"/>
      <c r="E33" s="212">
        <f>SUM(E30:E32)</f>
        <v>0</v>
      </c>
      <c r="F33" s="213">
        <f t="shared" si="10"/>
        <v>0</v>
      </c>
      <c r="H33" s="212">
        <f>SUM(H30:H32)</f>
        <v>0</v>
      </c>
      <c r="I33" s="213">
        <f t="shared" si="11"/>
        <v>0</v>
      </c>
      <c r="K33" s="212">
        <f>SUM(K30:K32)</f>
        <v>0</v>
      </c>
      <c r="L33" s="213">
        <f t="shared" si="12"/>
        <v>0</v>
      </c>
      <c r="N33" s="212">
        <f>SUM(N30:N32)</f>
        <v>0</v>
      </c>
      <c r="O33" s="213">
        <f t="shared" si="13"/>
        <v>0</v>
      </c>
      <c r="Q33" s="212">
        <f>SUM(Q30:Q32)</f>
        <v>0</v>
      </c>
      <c r="R33" s="213">
        <f t="shared" si="14"/>
        <v>0</v>
      </c>
      <c r="T33" s="212">
        <f>SUM(T30:T32)</f>
        <v>0</v>
      </c>
      <c r="U33" s="213">
        <f t="shared" si="15"/>
        <v>0</v>
      </c>
      <c r="W33" s="212">
        <f>SUM(W30:W32)</f>
        <v>0</v>
      </c>
      <c r="X33" s="213">
        <f t="shared" si="16"/>
        <v>0</v>
      </c>
      <c r="Z33" s="212">
        <f>SUM(Z30:Z32)</f>
        <v>0</v>
      </c>
      <c r="AA33" s="213">
        <f t="shared" si="17"/>
        <v>0</v>
      </c>
      <c r="AC33" s="212">
        <f>SUM(AC30:AC32)</f>
        <v>0</v>
      </c>
      <c r="AD33" s="213">
        <f t="shared" si="18"/>
        <v>0</v>
      </c>
      <c r="AF33" s="212">
        <f>SUM(AF30:AF32)</f>
        <v>0</v>
      </c>
      <c r="AG33" s="213">
        <f t="shared" si="19"/>
        <v>0</v>
      </c>
    </row>
    <row r="34" spans="2:33" ht="13.15" customHeight="1" x14ac:dyDescent="0.25">
      <c r="E34" s="205"/>
      <c r="F34" s="206"/>
      <c r="H34" s="205"/>
      <c r="I34" s="206"/>
      <c r="K34" s="205"/>
      <c r="L34" s="206"/>
      <c r="N34" s="205"/>
      <c r="O34" s="206"/>
      <c r="Q34" s="205"/>
      <c r="R34" s="206"/>
      <c r="T34" s="205"/>
      <c r="U34" s="206"/>
      <c r="W34" s="205"/>
      <c r="X34" s="206"/>
      <c r="Z34" s="205"/>
      <c r="AA34" s="206"/>
      <c r="AC34" s="205"/>
      <c r="AD34" s="206"/>
      <c r="AF34" s="205"/>
      <c r="AG34" s="206"/>
    </row>
    <row r="35" spans="2:33" ht="13.15" customHeight="1" x14ac:dyDescent="0.25">
      <c r="B35" s="53" t="s">
        <v>205</v>
      </c>
      <c r="C35" s="53"/>
      <c r="D35" s="53"/>
      <c r="E35" s="205"/>
      <c r="F35" s="206"/>
      <c r="H35" s="205"/>
      <c r="I35" s="206"/>
      <c r="K35" s="205"/>
      <c r="L35" s="206"/>
      <c r="N35" s="205"/>
      <c r="O35" s="206"/>
      <c r="Q35" s="205"/>
      <c r="R35" s="206"/>
      <c r="T35" s="205"/>
      <c r="U35" s="206"/>
      <c r="W35" s="205"/>
      <c r="X35" s="206"/>
      <c r="Z35" s="205"/>
      <c r="AA35" s="206"/>
      <c r="AC35" s="205"/>
      <c r="AD35" s="206"/>
      <c r="AF35" s="205"/>
      <c r="AG35" s="206"/>
    </row>
    <row r="36" spans="2:33" ht="13.15" customHeight="1" x14ac:dyDescent="0.25">
      <c r="B36" s="11" t="s">
        <v>206</v>
      </c>
      <c r="E36" s="214">
        <f>'PF Mgt-Admin'!E36+'PF Conf &amp; Camp'!E36+'PF Catering'!E36+'PF Retail Summary'!E36+'PF Res Dining Summary'!E36</f>
        <v>0</v>
      </c>
      <c r="F36" s="210">
        <f t="shared" ref="F36:F39" si="20">IFERROR(E36/E$27,0)</f>
        <v>0</v>
      </c>
      <c r="H36" s="214">
        <f>'PF Mgt-Admin'!H36+'PF Conf &amp; Camp'!H36+'PF Catering'!H36+'PF Retail Summary'!H36+'PF Res Dining Summary'!H36</f>
        <v>0</v>
      </c>
      <c r="I36" s="210">
        <f t="shared" ref="I36:I38" si="21">IFERROR(H36/H$27,0)</f>
        <v>0</v>
      </c>
      <c r="K36" s="214">
        <f>'PF Mgt-Admin'!K36+'PF Conf &amp; Camp'!K36+'PF Catering'!K36+'PF Retail Summary'!K36+'PF Res Dining Summary'!K36</f>
        <v>0</v>
      </c>
      <c r="L36" s="210">
        <f t="shared" ref="L36:L38" si="22">IFERROR(K36/K$27,0)</f>
        <v>0</v>
      </c>
      <c r="N36" s="214">
        <f>'PF Mgt-Admin'!N36+'PF Conf &amp; Camp'!N36+'PF Catering'!N36+'PF Retail Summary'!N36+'PF Res Dining Summary'!N36</f>
        <v>0</v>
      </c>
      <c r="O36" s="210">
        <f t="shared" ref="O36:O38" si="23">IFERROR(N36/N$27,0)</f>
        <v>0</v>
      </c>
      <c r="Q36" s="214">
        <f>'PF Mgt-Admin'!Q36+'PF Conf &amp; Camp'!Q36+'PF Catering'!Q36+'PF Retail Summary'!Q36+'PF Res Dining Summary'!Q36</f>
        <v>0</v>
      </c>
      <c r="R36" s="210">
        <f t="shared" ref="R36:R38" si="24">IFERROR(Q36/Q$27,0)</f>
        <v>0</v>
      </c>
      <c r="T36" s="214">
        <f>'PF Mgt-Admin'!T36+'PF Conf &amp; Camp'!T36+'PF Catering'!T36+'PF Retail Summary'!T36+'PF Res Dining Summary'!T36</f>
        <v>0</v>
      </c>
      <c r="U36" s="210">
        <f t="shared" ref="U36:U38" si="25">IFERROR(T36/T$27,0)</f>
        <v>0</v>
      </c>
      <c r="W36" s="214">
        <f>'PF Mgt-Admin'!W36+'PF Conf &amp; Camp'!W36+'PF Catering'!W36+'PF Retail Summary'!W36+'PF Res Dining Summary'!W36</f>
        <v>0</v>
      </c>
      <c r="X36" s="210">
        <f t="shared" ref="X36:X38" si="26">IFERROR(W36/W$27,0)</f>
        <v>0</v>
      </c>
      <c r="Z36" s="214">
        <f>'PF Mgt-Admin'!Z36+'PF Conf &amp; Camp'!Z36+'PF Catering'!Z36+'PF Retail Summary'!Z36+'PF Res Dining Summary'!Z36</f>
        <v>0</v>
      </c>
      <c r="AA36" s="210">
        <f t="shared" ref="AA36:AA38" si="27">IFERROR(Z36/Z$27,0)</f>
        <v>0</v>
      </c>
      <c r="AC36" s="214">
        <f>'PF Mgt-Admin'!AC36+'PF Conf &amp; Camp'!AC36+'PF Catering'!AC36+'PF Retail Summary'!AC36+'PF Res Dining Summary'!AC36</f>
        <v>0</v>
      </c>
      <c r="AD36" s="210">
        <f t="shared" ref="AD36:AD38" si="28">IFERROR(AC36/AC$27,0)</f>
        <v>0</v>
      </c>
      <c r="AF36" s="214">
        <f>'PF Mgt-Admin'!AF36+'PF Conf &amp; Camp'!AF36+'PF Catering'!AF36+'PF Retail Summary'!AF36+'PF Res Dining Summary'!AF36</f>
        <v>0</v>
      </c>
      <c r="AG36" s="210">
        <f t="shared" ref="AG36:AG38" si="29">IFERROR(AF36/AF$27,0)</f>
        <v>0</v>
      </c>
    </row>
    <row r="37" spans="2:33" ht="13.15" customHeight="1" x14ac:dyDescent="0.25">
      <c r="B37" s="11" t="s">
        <v>207</v>
      </c>
      <c r="E37" s="214">
        <f>'PF Mgt-Admin'!E37+'PF Conf &amp; Camp'!E37+'PF Catering'!E37+'PF Retail Summary'!E37+'PF Res Dining Summary'!E37</f>
        <v>0</v>
      </c>
      <c r="F37" s="210">
        <f t="shared" ref="F37" si="30">IFERROR(E37/E$27,0)</f>
        <v>0</v>
      </c>
      <c r="H37" s="214">
        <f>'PF Mgt-Admin'!H37+'PF Conf &amp; Camp'!H37+'PF Catering'!H37+'PF Retail Summary'!H37+'PF Res Dining Summary'!H37</f>
        <v>0</v>
      </c>
      <c r="I37" s="210">
        <f t="shared" si="21"/>
        <v>0</v>
      </c>
      <c r="K37" s="214">
        <f>'PF Mgt-Admin'!K37+'PF Conf &amp; Camp'!K37+'PF Catering'!K37+'PF Retail Summary'!K37+'PF Res Dining Summary'!K37</f>
        <v>0</v>
      </c>
      <c r="L37" s="210">
        <f t="shared" si="22"/>
        <v>0</v>
      </c>
      <c r="N37" s="214">
        <f>'PF Mgt-Admin'!N37+'PF Conf &amp; Camp'!N37+'PF Catering'!N37+'PF Retail Summary'!N37+'PF Res Dining Summary'!N37</f>
        <v>0</v>
      </c>
      <c r="O37" s="210">
        <f t="shared" si="23"/>
        <v>0</v>
      </c>
      <c r="Q37" s="214">
        <f>'PF Mgt-Admin'!Q37+'PF Conf &amp; Camp'!Q37+'PF Catering'!Q37+'PF Retail Summary'!Q37+'PF Res Dining Summary'!Q37</f>
        <v>0</v>
      </c>
      <c r="R37" s="210">
        <f t="shared" si="24"/>
        <v>0</v>
      </c>
      <c r="T37" s="214">
        <f>'PF Mgt-Admin'!T37+'PF Conf &amp; Camp'!T37+'PF Catering'!T37+'PF Retail Summary'!T37+'PF Res Dining Summary'!T37</f>
        <v>0</v>
      </c>
      <c r="U37" s="210">
        <f t="shared" si="25"/>
        <v>0</v>
      </c>
      <c r="W37" s="214">
        <f>'PF Mgt-Admin'!W37+'PF Conf &amp; Camp'!W37+'PF Catering'!W37+'PF Retail Summary'!W37+'PF Res Dining Summary'!W37</f>
        <v>0</v>
      </c>
      <c r="X37" s="210">
        <f t="shared" si="26"/>
        <v>0</v>
      </c>
      <c r="Z37" s="214">
        <f>'PF Mgt-Admin'!Z37+'PF Conf &amp; Camp'!Z37+'PF Catering'!Z37+'PF Retail Summary'!Z37+'PF Res Dining Summary'!Z37</f>
        <v>0</v>
      </c>
      <c r="AA37" s="210">
        <f t="shared" si="27"/>
        <v>0</v>
      </c>
      <c r="AC37" s="214">
        <f>'PF Mgt-Admin'!AC37+'PF Conf &amp; Camp'!AC37+'PF Catering'!AC37+'PF Retail Summary'!AC37+'PF Res Dining Summary'!AC37</f>
        <v>0</v>
      </c>
      <c r="AD37" s="210">
        <f t="shared" si="28"/>
        <v>0</v>
      </c>
      <c r="AF37" s="214">
        <f>'PF Mgt-Admin'!AF37+'PF Conf &amp; Camp'!AF37+'PF Catering'!AF37+'PF Retail Summary'!AF37+'PF Res Dining Summary'!AF37</f>
        <v>0</v>
      </c>
      <c r="AG37" s="210">
        <f t="shared" si="29"/>
        <v>0</v>
      </c>
    </row>
    <row r="38" spans="2:33" ht="13.15" customHeight="1" x14ac:dyDescent="0.25">
      <c r="B38" s="11" t="s">
        <v>208</v>
      </c>
      <c r="E38" s="215">
        <f>'PF Mgt-Admin'!E38+'PF Conf &amp; Camp'!E38+'PF Catering'!E38+'PF Retail Summary'!E38+'PF Res Dining Summary'!E38</f>
        <v>0</v>
      </c>
      <c r="F38" s="211">
        <f t="shared" si="20"/>
        <v>0</v>
      </c>
      <c r="H38" s="215">
        <f>'PF Mgt-Admin'!H38+'PF Conf &amp; Camp'!H38+'PF Catering'!H38+'PF Retail Summary'!H38+'PF Res Dining Summary'!H38</f>
        <v>0</v>
      </c>
      <c r="I38" s="211">
        <f t="shared" si="21"/>
        <v>0</v>
      </c>
      <c r="K38" s="215">
        <f>'PF Mgt-Admin'!K38+'PF Conf &amp; Camp'!K38+'PF Catering'!K38+'PF Retail Summary'!K38+'PF Res Dining Summary'!K38</f>
        <v>0</v>
      </c>
      <c r="L38" s="211">
        <f t="shared" si="22"/>
        <v>0</v>
      </c>
      <c r="N38" s="215">
        <f>'PF Mgt-Admin'!N38+'PF Conf &amp; Camp'!N38+'PF Catering'!N38+'PF Retail Summary'!N38+'PF Res Dining Summary'!N38</f>
        <v>0</v>
      </c>
      <c r="O38" s="211">
        <f t="shared" si="23"/>
        <v>0</v>
      </c>
      <c r="Q38" s="215">
        <f>'PF Mgt-Admin'!Q38+'PF Conf &amp; Camp'!Q38+'PF Catering'!Q38+'PF Retail Summary'!Q38+'PF Res Dining Summary'!Q38</f>
        <v>0</v>
      </c>
      <c r="R38" s="211">
        <f t="shared" si="24"/>
        <v>0</v>
      </c>
      <c r="T38" s="215">
        <f>'PF Mgt-Admin'!T38+'PF Conf &amp; Camp'!T38+'PF Catering'!T38+'PF Retail Summary'!T38+'PF Res Dining Summary'!T38</f>
        <v>0</v>
      </c>
      <c r="U38" s="211">
        <f t="shared" si="25"/>
        <v>0</v>
      </c>
      <c r="W38" s="215">
        <f>'PF Mgt-Admin'!W38+'PF Conf &amp; Camp'!W38+'PF Catering'!W38+'PF Retail Summary'!W38+'PF Res Dining Summary'!W38</f>
        <v>0</v>
      </c>
      <c r="X38" s="211">
        <f t="shared" si="26"/>
        <v>0</v>
      </c>
      <c r="Z38" s="215">
        <f>'PF Mgt-Admin'!Z38+'PF Conf &amp; Camp'!Z38+'PF Catering'!Z38+'PF Retail Summary'!Z38+'PF Res Dining Summary'!Z38</f>
        <v>0</v>
      </c>
      <c r="AA38" s="211">
        <f t="shared" si="27"/>
        <v>0</v>
      </c>
      <c r="AC38" s="215">
        <f>'PF Mgt-Admin'!AC38+'PF Conf &amp; Camp'!AC38+'PF Catering'!AC38+'PF Retail Summary'!AC38+'PF Res Dining Summary'!AC38</f>
        <v>0</v>
      </c>
      <c r="AD38" s="211">
        <f t="shared" si="28"/>
        <v>0</v>
      </c>
      <c r="AF38" s="215">
        <f>'PF Mgt-Admin'!AF38+'PF Conf &amp; Camp'!AF38+'PF Catering'!AF38+'PF Retail Summary'!AF38+'PF Res Dining Summary'!AF38</f>
        <v>0</v>
      </c>
      <c r="AG38" s="211">
        <f t="shared" si="29"/>
        <v>0</v>
      </c>
    </row>
    <row r="39" spans="2:33" ht="13.15" customHeight="1" x14ac:dyDescent="0.25">
      <c r="B39" s="53" t="s">
        <v>209</v>
      </c>
      <c r="C39" s="53"/>
      <c r="D39" s="53"/>
      <c r="E39" s="212">
        <f>SUM(E36:E38)</f>
        <v>0</v>
      </c>
      <c r="F39" s="213">
        <f t="shared" si="20"/>
        <v>0</v>
      </c>
      <c r="H39" s="212">
        <f>SUM(H36:H38)</f>
        <v>0</v>
      </c>
      <c r="I39" s="213">
        <f t="shared" ref="I39" si="31">IFERROR(H39/H$27,0)</f>
        <v>0</v>
      </c>
      <c r="K39" s="212">
        <f>SUM(K36:K38)</f>
        <v>0</v>
      </c>
      <c r="L39" s="213">
        <f t="shared" ref="L39" si="32">IFERROR(K39/K$27,0)</f>
        <v>0</v>
      </c>
      <c r="N39" s="212">
        <f>SUM(N36:N38)</f>
        <v>0</v>
      </c>
      <c r="O39" s="213">
        <f t="shared" ref="O39" si="33">IFERROR(N39/N$27,0)</f>
        <v>0</v>
      </c>
      <c r="Q39" s="212">
        <f>SUM(Q36:Q38)</f>
        <v>0</v>
      </c>
      <c r="R39" s="213">
        <f t="shared" ref="R39" si="34">IFERROR(Q39/Q$27,0)</f>
        <v>0</v>
      </c>
      <c r="T39" s="212">
        <f>SUM(T36:T38)</f>
        <v>0</v>
      </c>
      <c r="U39" s="213">
        <f t="shared" ref="U39" si="35">IFERROR(T39/T$27,0)</f>
        <v>0</v>
      </c>
      <c r="W39" s="212">
        <f>SUM(W36:W38)</f>
        <v>0</v>
      </c>
      <c r="X39" s="213">
        <f t="shared" ref="X39" si="36">IFERROR(W39/W$27,0)</f>
        <v>0</v>
      </c>
      <c r="Z39" s="212">
        <f>SUM(Z36:Z38)</f>
        <v>0</v>
      </c>
      <c r="AA39" s="213">
        <f t="shared" ref="AA39" si="37">IFERROR(Z39/Z$27,0)</f>
        <v>0</v>
      </c>
      <c r="AC39" s="212">
        <f>SUM(AC36:AC38)</f>
        <v>0</v>
      </c>
      <c r="AD39" s="213">
        <f t="shared" ref="AD39" si="38">IFERROR(AC39/AC$27,0)</f>
        <v>0</v>
      </c>
      <c r="AF39" s="212">
        <f>SUM(AF36:AF38)</f>
        <v>0</v>
      </c>
      <c r="AG39" s="213">
        <f t="shared" ref="AG39" si="39">IFERROR(AF39/AF$27,0)</f>
        <v>0</v>
      </c>
    </row>
    <row r="40" spans="2:33" ht="13.15" customHeight="1" x14ac:dyDescent="0.25">
      <c r="B40" s="53"/>
      <c r="C40" s="53"/>
      <c r="D40" s="53"/>
      <c r="E40" s="205"/>
      <c r="F40" s="206"/>
      <c r="H40" s="205"/>
      <c r="I40" s="206"/>
      <c r="K40" s="205"/>
      <c r="L40" s="206"/>
      <c r="N40" s="205"/>
      <c r="O40" s="206"/>
      <c r="Q40" s="205"/>
      <c r="R40" s="206"/>
      <c r="T40" s="205"/>
      <c r="U40" s="206"/>
      <c r="W40" s="205"/>
      <c r="X40" s="206"/>
      <c r="Z40" s="205"/>
      <c r="AA40" s="206"/>
      <c r="AC40" s="205"/>
      <c r="AD40" s="206"/>
      <c r="AF40" s="205"/>
      <c r="AG40" s="206"/>
    </row>
    <row r="41" spans="2:33" ht="13.15" customHeight="1" x14ac:dyDescent="0.25">
      <c r="B41" s="53" t="s">
        <v>210</v>
      </c>
      <c r="C41" s="53"/>
      <c r="D41" s="53"/>
      <c r="E41" s="205"/>
      <c r="F41" s="206"/>
      <c r="H41" s="205"/>
      <c r="I41" s="206"/>
      <c r="K41" s="205"/>
      <c r="L41" s="206"/>
      <c r="N41" s="205"/>
      <c r="O41" s="206"/>
      <c r="Q41" s="205"/>
      <c r="R41" s="206"/>
      <c r="T41" s="205"/>
      <c r="U41" s="206"/>
      <c r="W41" s="205"/>
      <c r="X41" s="206"/>
      <c r="Z41" s="205"/>
      <c r="AA41" s="206"/>
      <c r="AC41" s="205"/>
      <c r="AD41" s="206"/>
      <c r="AF41" s="205"/>
      <c r="AG41" s="206"/>
    </row>
    <row r="42" spans="2:33" ht="13.15" customHeight="1" x14ac:dyDescent="0.25">
      <c r="B42" s="11" t="s">
        <v>211</v>
      </c>
      <c r="E42" s="214">
        <f>'PF Mgt-Admin'!E42+'PF Conf &amp; Camp'!E42+'PF Catering'!E42+'PF Retail Summary'!E42+'PF Res Dining Summary'!E42</f>
        <v>0</v>
      </c>
      <c r="F42" s="210">
        <f t="shared" ref="F42:F54" si="40">IFERROR(E42/E$27,0)</f>
        <v>0</v>
      </c>
      <c r="H42" s="214">
        <f>'PF Mgt-Admin'!H42+'PF Conf &amp; Camp'!H42+'PF Catering'!H42+'PF Retail Summary'!H42+'PF Res Dining Summary'!H42</f>
        <v>0</v>
      </c>
      <c r="I42" s="210">
        <f t="shared" ref="I42:I54" si="41">IFERROR(H42/H$27,0)</f>
        <v>0</v>
      </c>
      <c r="K42" s="214">
        <f>'PF Mgt-Admin'!K42+'PF Conf &amp; Camp'!K42+'PF Catering'!K42+'PF Retail Summary'!K42+'PF Res Dining Summary'!K42</f>
        <v>0</v>
      </c>
      <c r="L42" s="210">
        <f t="shared" ref="L42:L54" si="42">IFERROR(K42/K$27,0)</f>
        <v>0</v>
      </c>
      <c r="N42" s="214">
        <f>'PF Mgt-Admin'!N42+'PF Conf &amp; Camp'!N42+'PF Catering'!N42+'PF Retail Summary'!N42+'PF Res Dining Summary'!N42</f>
        <v>0</v>
      </c>
      <c r="O42" s="210">
        <f t="shared" ref="O42:O54" si="43">IFERROR(N42/N$27,0)</f>
        <v>0</v>
      </c>
      <c r="Q42" s="214">
        <f>'PF Mgt-Admin'!Q42+'PF Conf &amp; Camp'!Q42+'PF Catering'!Q42+'PF Retail Summary'!Q42+'PF Res Dining Summary'!Q42</f>
        <v>0</v>
      </c>
      <c r="R42" s="210">
        <f t="shared" ref="R42:R54" si="44">IFERROR(Q42/Q$27,0)</f>
        <v>0</v>
      </c>
      <c r="T42" s="214">
        <f>'PF Mgt-Admin'!T42+'PF Conf &amp; Camp'!T42+'PF Catering'!T42+'PF Retail Summary'!T42+'PF Res Dining Summary'!T42</f>
        <v>0</v>
      </c>
      <c r="U42" s="210">
        <f t="shared" ref="U42:U54" si="45">IFERROR(T42/T$27,0)</f>
        <v>0</v>
      </c>
      <c r="W42" s="214">
        <f>'PF Mgt-Admin'!W42+'PF Conf &amp; Camp'!W42+'PF Catering'!W42+'PF Retail Summary'!W42+'PF Res Dining Summary'!W42</f>
        <v>0</v>
      </c>
      <c r="X42" s="210">
        <f t="shared" ref="X42:X54" si="46">IFERROR(W42/W$27,0)</f>
        <v>0</v>
      </c>
      <c r="Z42" s="214">
        <f>'PF Mgt-Admin'!Z42+'PF Conf &amp; Camp'!Z42+'PF Catering'!Z42+'PF Retail Summary'!Z42+'PF Res Dining Summary'!Z42</f>
        <v>0</v>
      </c>
      <c r="AA42" s="210">
        <f t="shared" ref="AA42:AA54" si="47">IFERROR(Z42/Z$27,0)</f>
        <v>0</v>
      </c>
      <c r="AC42" s="214">
        <f>'PF Mgt-Admin'!AC42+'PF Conf &amp; Camp'!AC42+'PF Catering'!AC42+'PF Retail Summary'!AC42+'PF Res Dining Summary'!AC42</f>
        <v>0</v>
      </c>
      <c r="AD42" s="210">
        <f t="shared" ref="AD42:AD54" si="48">IFERROR(AC42/AC$27,0)</f>
        <v>0</v>
      </c>
      <c r="AF42" s="214">
        <f>'PF Mgt-Admin'!AF42+'PF Conf &amp; Camp'!AF42+'PF Catering'!AF42+'PF Retail Summary'!AF42+'PF Res Dining Summary'!AF42</f>
        <v>0</v>
      </c>
      <c r="AG42" s="210">
        <f t="shared" ref="AG42:AG54" si="49">IFERROR(AF42/AF$27,0)</f>
        <v>0</v>
      </c>
    </row>
    <row r="43" spans="2:33" ht="13.15" customHeight="1" x14ac:dyDescent="0.25">
      <c r="B43" s="11" t="s">
        <v>212</v>
      </c>
      <c r="E43" s="214">
        <f>'PF Mgt-Admin'!E43+'PF Conf &amp; Camp'!E43+'PF Catering'!E43+'PF Retail Summary'!E43+'PF Res Dining Summary'!E43</f>
        <v>0</v>
      </c>
      <c r="F43" s="210">
        <f t="shared" si="40"/>
        <v>0</v>
      </c>
      <c r="H43" s="214">
        <f>'PF Mgt-Admin'!H43+'PF Conf &amp; Camp'!H43+'PF Catering'!H43+'PF Retail Summary'!H43+'PF Res Dining Summary'!H43</f>
        <v>0</v>
      </c>
      <c r="I43" s="210">
        <f t="shared" si="41"/>
        <v>0</v>
      </c>
      <c r="K43" s="214">
        <f>'PF Mgt-Admin'!K43+'PF Conf &amp; Camp'!K43+'PF Catering'!K43+'PF Retail Summary'!K43+'PF Res Dining Summary'!K43</f>
        <v>0</v>
      </c>
      <c r="L43" s="210">
        <f t="shared" si="42"/>
        <v>0</v>
      </c>
      <c r="N43" s="214">
        <f>'PF Mgt-Admin'!N43+'PF Conf &amp; Camp'!N43+'PF Catering'!N43+'PF Retail Summary'!N43+'PF Res Dining Summary'!N43</f>
        <v>0</v>
      </c>
      <c r="O43" s="210">
        <f t="shared" si="43"/>
        <v>0</v>
      </c>
      <c r="Q43" s="214">
        <f>'PF Mgt-Admin'!Q43+'PF Conf &amp; Camp'!Q43+'PF Catering'!Q43+'PF Retail Summary'!Q43+'PF Res Dining Summary'!Q43</f>
        <v>0</v>
      </c>
      <c r="R43" s="210">
        <f t="shared" si="44"/>
        <v>0</v>
      </c>
      <c r="T43" s="214">
        <f>'PF Mgt-Admin'!T43+'PF Conf &amp; Camp'!T43+'PF Catering'!T43+'PF Retail Summary'!T43+'PF Res Dining Summary'!T43</f>
        <v>0</v>
      </c>
      <c r="U43" s="210">
        <f t="shared" si="45"/>
        <v>0</v>
      </c>
      <c r="W43" s="214">
        <f>'PF Mgt-Admin'!W43+'PF Conf &amp; Camp'!W43+'PF Catering'!W43+'PF Retail Summary'!W43+'PF Res Dining Summary'!W43</f>
        <v>0</v>
      </c>
      <c r="X43" s="210">
        <f t="shared" si="46"/>
        <v>0</v>
      </c>
      <c r="Z43" s="214">
        <f>'PF Mgt-Admin'!Z43+'PF Conf &amp; Camp'!Z43+'PF Catering'!Z43+'PF Retail Summary'!Z43+'PF Res Dining Summary'!Z43</f>
        <v>0</v>
      </c>
      <c r="AA43" s="210">
        <f t="shared" si="47"/>
        <v>0</v>
      </c>
      <c r="AC43" s="214">
        <f>'PF Mgt-Admin'!AC43+'PF Conf &amp; Camp'!AC43+'PF Catering'!AC43+'PF Retail Summary'!AC43+'PF Res Dining Summary'!AC43</f>
        <v>0</v>
      </c>
      <c r="AD43" s="210">
        <f t="shared" si="48"/>
        <v>0</v>
      </c>
      <c r="AF43" s="214">
        <f>'PF Mgt-Admin'!AF43+'PF Conf &amp; Camp'!AF43+'PF Catering'!AF43+'PF Retail Summary'!AF43+'PF Res Dining Summary'!AF43</f>
        <v>0</v>
      </c>
      <c r="AG43" s="210">
        <f t="shared" si="49"/>
        <v>0</v>
      </c>
    </row>
    <row r="44" spans="2:33" ht="13.15" customHeight="1" x14ac:dyDescent="0.25">
      <c r="B44" s="11" t="s">
        <v>213</v>
      </c>
      <c r="E44" s="214">
        <f>'PF Mgt-Admin'!E44+'PF Conf &amp; Camp'!E44+'PF Catering'!E44+'PF Retail Summary'!E44+'PF Res Dining Summary'!E44</f>
        <v>0</v>
      </c>
      <c r="F44" s="210">
        <f t="shared" si="40"/>
        <v>0</v>
      </c>
      <c r="H44" s="214">
        <f>'PF Mgt-Admin'!H44+'PF Conf &amp; Camp'!H44+'PF Catering'!H44+'PF Retail Summary'!H44+'PF Res Dining Summary'!H44</f>
        <v>0</v>
      </c>
      <c r="I44" s="210">
        <f t="shared" si="41"/>
        <v>0</v>
      </c>
      <c r="K44" s="214">
        <f>'PF Mgt-Admin'!K44+'PF Conf &amp; Camp'!K44+'PF Catering'!K44+'PF Retail Summary'!K44+'PF Res Dining Summary'!K44</f>
        <v>0</v>
      </c>
      <c r="L44" s="210">
        <f t="shared" si="42"/>
        <v>0</v>
      </c>
      <c r="N44" s="214">
        <f>'PF Mgt-Admin'!N44+'PF Conf &amp; Camp'!N44+'PF Catering'!N44+'PF Retail Summary'!N44+'PF Res Dining Summary'!N44</f>
        <v>0</v>
      </c>
      <c r="O44" s="210">
        <f t="shared" si="43"/>
        <v>0</v>
      </c>
      <c r="Q44" s="214">
        <f>'PF Mgt-Admin'!Q44+'PF Conf &amp; Camp'!Q44+'PF Catering'!Q44+'PF Retail Summary'!Q44+'PF Res Dining Summary'!Q44</f>
        <v>0</v>
      </c>
      <c r="R44" s="210">
        <f t="shared" si="44"/>
        <v>0</v>
      </c>
      <c r="T44" s="214">
        <f>'PF Mgt-Admin'!T44+'PF Conf &amp; Camp'!T44+'PF Catering'!T44+'PF Retail Summary'!T44+'PF Res Dining Summary'!T44</f>
        <v>0</v>
      </c>
      <c r="U44" s="210">
        <f t="shared" si="45"/>
        <v>0</v>
      </c>
      <c r="W44" s="214">
        <f>'PF Mgt-Admin'!W44+'PF Conf &amp; Camp'!W44+'PF Catering'!W44+'PF Retail Summary'!W44+'PF Res Dining Summary'!W44</f>
        <v>0</v>
      </c>
      <c r="X44" s="210">
        <f t="shared" si="46"/>
        <v>0</v>
      </c>
      <c r="Z44" s="214">
        <f>'PF Mgt-Admin'!Z44+'PF Conf &amp; Camp'!Z44+'PF Catering'!Z44+'PF Retail Summary'!Z44+'PF Res Dining Summary'!Z44</f>
        <v>0</v>
      </c>
      <c r="AA44" s="210">
        <f t="shared" si="47"/>
        <v>0</v>
      </c>
      <c r="AC44" s="214">
        <f>'PF Mgt-Admin'!AC44+'PF Conf &amp; Camp'!AC44+'PF Catering'!AC44+'PF Retail Summary'!AC44+'PF Res Dining Summary'!AC44</f>
        <v>0</v>
      </c>
      <c r="AD44" s="210">
        <f t="shared" si="48"/>
        <v>0</v>
      </c>
      <c r="AF44" s="214">
        <f>'PF Mgt-Admin'!AF44+'PF Conf &amp; Camp'!AF44+'PF Catering'!AF44+'PF Retail Summary'!AF44+'PF Res Dining Summary'!AF44</f>
        <v>0</v>
      </c>
      <c r="AG44" s="210">
        <f t="shared" si="49"/>
        <v>0</v>
      </c>
    </row>
    <row r="45" spans="2:33" ht="13.15" customHeight="1" x14ac:dyDescent="0.25">
      <c r="B45" s="11" t="s">
        <v>214</v>
      </c>
      <c r="E45" s="214">
        <f>'PF Mgt-Admin'!E45+'PF Conf &amp; Camp'!E45+'PF Catering'!E45+'PF Retail Summary'!E45+'PF Res Dining Summary'!E45</f>
        <v>0</v>
      </c>
      <c r="F45" s="210">
        <f t="shared" si="40"/>
        <v>0</v>
      </c>
      <c r="H45" s="214">
        <f>'PF Mgt-Admin'!H45+'PF Conf &amp; Camp'!H45+'PF Catering'!H45+'PF Retail Summary'!H45+'PF Res Dining Summary'!H45</f>
        <v>0</v>
      </c>
      <c r="I45" s="210">
        <f t="shared" si="41"/>
        <v>0</v>
      </c>
      <c r="K45" s="214">
        <f>'PF Mgt-Admin'!K45+'PF Conf &amp; Camp'!K45+'PF Catering'!K45+'PF Retail Summary'!K45+'PF Res Dining Summary'!K45</f>
        <v>0</v>
      </c>
      <c r="L45" s="210">
        <f t="shared" si="42"/>
        <v>0</v>
      </c>
      <c r="N45" s="214">
        <f>'PF Mgt-Admin'!N45+'PF Conf &amp; Camp'!N45+'PF Catering'!N45+'PF Retail Summary'!N45+'PF Res Dining Summary'!N45</f>
        <v>0</v>
      </c>
      <c r="O45" s="210">
        <f t="shared" si="43"/>
        <v>0</v>
      </c>
      <c r="Q45" s="214">
        <f>'PF Mgt-Admin'!Q45+'PF Conf &amp; Camp'!Q45+'PF Catering'!Q45+'PF Retail Summary'!Q45+'PF Res Dining Summary'!Q45</f>
        <v>0</v>
      </c>
      <c r="R45" s="210">
        <f t="shared" si="44"/>
        <v>0</v>
      </c>
      <c r="T45" s="214">
        <f>'PF Mgt-Admin'!T45+'PF Conf &amp; Camp'!T45+'PF Catering'!T45+'PF Retail Summary'!T45+'PF Res Dining Summary'!T45</f>
        <v>0</v>
      </c>
      <c r="U45" s="210">
        <f t="shared" si="45"/>
        <v>0</v>
      </c>
      <c r="W45" s="214">
        <f>'PF Mgt-Admin'!W45+'PF Conf &amp; Camp'!W45+'PF Catering'!W45+'PF Retail Summary'!W45+'PF Res Dining Summary'!W45</f>
        <v>0</v>
      </c>
      <c r="X45" s="210">
        <f t="shared" si="46"/>
        <v>0</v>
      </c>
      <c r="Z45" s="214">
        <f>'PF Mgt-Admin'!Z45+'PF Conf &amp; Camp'!Z45+'PF Catering'!Z45+'PF Retail Summary'!Z45+'PF Res Dining Summary'!Z45</f>
        <v>0</v>
      </c>
      <c r="AA45" s="210">
        <f t="shared" si="47"/>
        <v>0</v>
      </c>
      <c r="AC45" s="214">
        <f>'PF Mgt-Admin'!AC45+'PF Conf &amp; Camp'!AC45+'PF Catering'!AC45+'PF Retail Summary'!AC45+'PF Res Dining Summary'!AC45</f>
        <v>0</v>
      </c>
      <c r="AD45" s="210">
        <f t="shared" si="48"/>
        <v>0</v>
      </c>
      <c r="AF45" s="214">
        <f>'PF Mgt-Admin'!AF45+'PF Conf &amp; Camp'!AF45+'PF Catering'!AF45+'PF Retail Summary'!AF45+'PF Res Dining Summary'!AF45</f>
        <v>0</v>
      </c>
      <c r="AG45" s="210">
        <f t="shared" si="49"/>
        <v>0</v>
      </c>
    </row>
    <row r="46" spans="2:33" ht="13.15" customHeight="1" x14ac:dyDescent="0.25">
      <c r="B46" s="11" t="s">
        <v>215</v>
      </c>
      <c r="E46" s="214">
        <f>'PF Mgt-Admin'!E46+'PF Conf &amp; Camp'!E46+'PF Catering'!E46+'PF Retail Summary'!E46+'PF Res Dining Summary'!E46</f>
        <v>0</v>
      </c>
      <c r="F46" s="210">
        <f t="shared" si="40"/>
        <v>0</v>
      </c>
      <c r="H46" s="214">
        <f>'PF Mgt-Admin'!H46+'PF Conf &amp; Camp'!H46+'PF Catering'!H46+'PF Retail Summary'!H46+'PF Res Dining Summary'!H46</f>
        <v>0</v>
      </c>
      <c r="I46" s="210">
        <f t="shared" si="41"/>
        <v>0</v>
      </c>
      <c r="K46" s="214">
        <f>'PF Mgt-Admin'!K46+'PF Conf &amp; Camp'!K46+'PF Catering'!K46+'PF Retail Summary'!K46+'PF Res Dining Summary'!K46</f>
        <v>0</v>
      </c>
      <c r="L46" s="210">
        <f t="shared" si="42"/>
        <v>0</v>
      </c>
      <c r="N46" s="214">
        <f>'PF Mgt-Admin'!N46+'PF Conf &amp; Camp'!N46+'PF Catering'!N46+'PF Retail Summary'!N46+'PF Res Dining Summary'!N46</f>
        <v>0</v>
      </c>
      <c r="O46" s="210">
        <f t="shared" si="43"/>
        <v>0</v>
      </c>
      <c r="Q46" s="214">
        <f>'PF Mgt-Admin'!Q46+'PF Conf &amp; Camp'!Q46+'PF Catering'!Q46+'PF Retail Summary'!Q46+'PF Res Dining Summary'!Q46</f>
        <v>0</v>
      </c>
      <c r="R46" s="210">
        <f t="shared" si="44"/>
        <v>0</v>
      </c>
      <c r="T46" s="214">
        <f>'PF Mgt-Admin'!T46+'PF Conf &amp; Camp'!T46+'PF Catering'!T46+'PF Retail Summary'!T46+'PF Res Dining Summary'!T46</f>
        <v>0</v>
      </c>
      <c r="U46" s="210">
        <f t="shared" si="45"/>
        <v>0</v>
      </c>
      <c r="W46" s="214">
        <f>'PF Mgt-Admin'!W46+'PF Conf &amp; Camp'!W46+'PF Catering'!W46+'PF Retail Summary'!W46+'PF Res Dining Summary'!W46</f>
        <v>0</v>
      </c>
      <c r="X46" s="210">
        <f t="shared" si="46"/>
        <v>0</v>
      </c>
      <c r="Z46" s="214">
        <f>'PF Mgt-Admin'!Z46+'PF Conf &amp; Camp'!Z46+'PF Catering'!Z46+'PF Retail Summary'!Z46+'PF Res Dining Summary'!Z46</f>
        <v>0</v>
      </c>
      <c r="AA46" s="210">
        <f t="shared" si="47"/>
        <v>0</v>
      </c>
      <c r="AC46" s="214">
        <f>'PF Mgt-Admin'!AC46+'PF Conf &amp; Camp'!AC46+'PF Catering'!AC46+'PF Retail Summary'!AC46+'PF Res Dining Summary'!AC46</f>
        <v>0</v>
      </c>
      <c r="AD46" s="210">
        <f t="shared" si="48"/>
        <v>0</v>
      </c>
      <c r="AF46" s="214">
        <f>'PF Mgt-Admin'!AF46+'PF Conf &amp; Camp'!AF46+'PF Catering'!AF46+'PF Retail Summary'!AF46+'PF Res Dining Summary'!AF46</f>
        <v>0</v>
      </c>
      <c r="AG46" s="210">
        <f t="shared" si="49"/>
        <v>0</v>
      </c>
    </row>
    <row r="47" spans="2:33" ht="13.15" customHeight="1" x14ac:dyDescent="0.25">
      <c r="B47" s="11" t="s">
        <v>216</v>
      </c>
      <c r="E47" s="214">
        <f>'PF Mgt-Admin'!E47+'PF Conf &amp; Camp'!E47+'PF Catering'!E47+'PF Retail Summary'!E47+'PF Res Dining Summary'!E47</f>
        <v>0</v>
      </c>
      <c r="F47" s="210">
        <f t="shared" si="40"/>
        <v>0</v>
      </c>
      <c r="H47" s="214">
        <f>'PF Mgt-Admin'!H47+'PF Conf &amp; Camp'!H47+'PF Catering'!H47+'PF Retail Summary'!H47+'PF Res Dining Summary'!H47</f>
        <v>0</v>
      </c>
      <c r="I47" s="210">
        <f t="shared" si="41"/>
        <v>0</v>
      </c>
      <c r="K47" s="214">
        <f>'PF Mgt-Admin'!K47+'PF Conf &amp; Camp'!K47+'PF Catering'!K47+'PF Retail Summary'!K47+'PF Res Dining Summary'!K47</f>
        <v>0</v>
      </c>
      <c r="L47" s="210">
        <f t="shared" si="42"/>
        <v>0</v>
      </c>
      <c r="N47" s="214">
        <f>'PF Mgt-Admin'!N47+'PF Conf &amp; Camp'!N47+'PF Catering'!N47+'PF Retail Summary'!N47+'PF Res Dining Summary'!N47</f>
        <v>0</v>
      </c>
      <c r="O47" s="210">
        <f t="shared" si="43"/>
        <v>0</v>
      </c>
      <c r="Q47" s="214">
        <f>'PF Mgt-Admin'!Q47+'PF Conf &amp; Camp'!Q47+'PF Catering'!Q47+'PF Retail Summary'!Q47+'PF Res Dining Summary'!Q47</f>
        <v>0</v>
      </c>
      <c r="R47" s="210">
        <f t="shared" si="44"/>
        <v>0</v>
      </c>
      <c r="T47" s="214">
        <f>'PF Mgt-Admin'!T47+'PF Conf &amp; Camp'!T47+'PF Catering'!T47+'PF Retail Summary'!T47+'PF Res Dining Summary'!T47</f>
        <v>0</v>
      </c>
      <c r="U47" s="210">
        <f t="shared" si="45"/>
        <v>0</v>
      </c>
      <c r="W47" s="214">
        <f>'PF Mgt-Admin'!W47+'PF Conf &amp; Camp'!W47+'PF Catering'!W47+'PF Retail Summary'!W47+'PF Res Dining Summary'!W47</f>
        <v>0</v>
      </c>
      <c r="X47" s="210">
        <f t="shared" si="46"/>
        <v>0</v>
      </c>
      <c r="Z47" s="214">
        <f>'PF Mgt-Admin'!Z47+'PF Conf &amp; Camp'!Z47+'PF Catering'!Z47+'PF Retail Summary'!Z47+'PF Res Dining Summary'!Z47</f>
        <v>0</v>
      </c>
      <c r="AA47" s="210">
        <f t="shared" si="47"/>
        <v>0</v>
      </c>
      <c r="AC47" s="214">
        <f>'PF Mgt-Admin'!AC47+'PF Conf &amp; Camp'!AC47+'PF Catering'!AC47+'PF Retail Summary'!AC47+'PF Res Dining Summary'!AC47</f>
        <v>0</v>
      </c>
      <c r="AD47" s="210">
        <f t="shared" si="48"/>
        <v>0</v>
      </c>
      <c r="AF47" s="214">
        <f>'PF Mgt-Admin'!AF47+'PF Conf &amp; Camp'!AF47+'PF Catering'!AF47+'PF Retail Summary'!AF47+'PF Res Dining Summary'!AF47</f>
        <v>0</v>
      </c>
      <c r="AG47" s="210">
        <f t="shared" si="49"/>
        <v>0</v>
      </c>
    </row>
    <row r="48" spans="2:33" ht="13.15" customHeight="1" x14ac:dyDescent="0.25">
      <c r="B48" s="11" t="s">
        <v>217</v>
      </c>
      <c r="E48" s="214">
        <f>'PF Mgt-Admin'!E48+'PF Conf &amp; Camp'!E48+'PF Catering'!E48+'PF Retail Summary'!E48+'PF Res Dining Summary'!E48</f>
        <v>0</v>
      </c>
      <c r="F48" s="210">
        <f t="shared" si="40"/>
        <v>0</v>
      </c>
      <c r="H48" s="214">
        <f>'PF Mgt-Admin'!H48+'PF Conf &amp; Camp'!H48+'PF Catering'!H48+'PF Retail Summary'!H48+'PF Res Dining Summary'!H48</f>
        <v>0</v>
      </c>
      <c r="I48" s="210">
        <f t="shared" si="41"/>
        <v>0</v>
      </c>
      <c r="K48" s="214">
        <f>'PF Mgt-Admin'!K48+'PF Conf &amp; Camp'!K48+'PF Catering'!K48+'PF Retail Summary'!K48+'PF Res Dining Summary'!K48</f>
        <v>0</v>
      </c>
      <c r="L48" s="210">
        <f t="shared" si="42"/>
        <v>0</v>
      </c>
      <c r="N48" s="214">
        <f>'PF Mgt-Admin'!N48+'PF Conf &amp; Camp'!N48+'PF Catering'!N48+'PF Retail Summary'!N48+'PF Res Dining Summary'!N48</f>
        <v>0</v>
      </c>
      <c r="O48" s="210">
        <f t="shared" si="43"/>
        <v>0</v>
      </c>
      <c r="Q48" s="214">
        <f>'PF Mgt-Admin'!Q48+'PF Conf &amp; Camp'!Q48+'PF Catering'!Q48+'PF Retail Summary'!Q48+'PF Res Dining Summary'!Q48</f>
        <v>0</v>
      </c>
      <c r="R48" s="210">
        <f t="shared" si="44"/>
        <v>0</v>
      </c>
      <c r="T48" s="214">
        <f>'PF Mgt-Admin'!T48+'PF Conf &amp; Camp'!T48+'PF Catering'!T48+'PF Retail Summary'!T48+'PF Res Dining Summary'!T48</f>
        <v>0</v>
      </c>
      <c r="U48" s="210">
        <f t="shared" si="45"/>
        <v>0</v>
      </c>
      <c r="W48" s="214">
        <f>'PF Mgt-Admin'!W48+'PF Conf &amp; Camp'!W48+'PF Catering'!W48+'PF Retail Summary'!W48+'PF Res Dining Summary'!W48</f>
        <v>0</v>
      </c>
      <c r="X48" s="210">
        <f t="shared" si="46"/>
        <v>0</v>
      </c>
      <c r="Z48" s="214">
        <f>'PF Mgt-Admin'!Z48+'PF Conf &amp; Camp'!Z48+'PF Catering'!Z48+'PF Retail Summary'!Z48+'PF Res Dining Summary'!Z48</f>
        <v>0</v>
      </c>
      <c r="AA48" s="210">
        <f t="shared" si="47"/>
        <v>0</v>
      </c>
      <c r="AC48" s="214">
        <f>'PF Mgt-Admin'!AC48+'PF Conf &amp; Camp'!AC48+'PF Catering'!AC48+'PF Retail Summary'!AC48+'PF Res Dining Summary'!AC48</f>
        <v>0</v>
      </c>
      <c r="AD48" s="210">
        <f t="shared" si="48"/>
        <v>0</v>
      </c>
      <c r="AF48" s="214">
        <f>'PF Mgt-Admin'!AF48+'PF Conf &amp; Camp'!AF48+'PF Catering'!AF48+'PF Retail Summary'!AF48+'PF Res Dining Summary'!AF48</f>
        <v>0</v>
      </c>
      <c r="AG48" s="210">
        <f t="shared" si="49"/>
        <v>0</v>
      </c>
    </row>
    <row r="49" spans="2:33" ht="13.15" customHeight="1" x14ac:dyDescent="0.25">
      <c r="B49" s="11" t="s">
        <v>218</v>
      </c>
      <c r="E49" s="214">
        <f>'PF Mgt-Admin'!E49+'PF Conf &amp; Camp'!E49+'PF Catering'!E49+'PF Retail Summary'!E49+'PF Res Dining Summary'!E49</f>
        <v>0</v>
      </c>
      <c r="F49" s="210">
        <f t="shared" si="40"/>
        <v>0</v>
      </c>
      <c r="H49" s="214">
        <f>'PF Mgt-Admin'!H49+'PF Conf &amp; Camp'!H49+'PF Catering'!H49+'PF Retail Summary'!H49+'PF Res Dining Summary'!H49</f>
        <v>0</v>
      </c>
      <c r="I49" s="210">
        <f t="shared" si="41"/>
        <v>0</v>
      </c>
      <c r="K49" s="214">
        <f>'PF Mgt-Admin'!K49+'PF Conf &amp; Camp'!K49+'PF Catering'!K49+'PF Retail Summary'!K49+'PF Res Dining Summary'!K49</f>
        <v>0</v>
      </c>
      <c r="L49" s="210">
        <f t="shared" si="42"/>
        <v>0</v>
      </c>
      <c r="N49" s="214">
        <f>'PF Mgt-Admin'!N49+'PF Conf &amp; Camp'!N49+'PF Catering'!N49+'PF Retail Summary'!N49+'PF Res Dining Summary'!N49</f>
        <v>0</v>
      </c>
      <c r="O49" s="210">
        <f t="shared" si="43"/>
        <v>0</v>
      </c>
      <c r="Q49" s="214">
        <f>'PF Mgt-Admin'!Q49+'PF Conf &amp; Camp'!Q49+'PF Catering'!Q49+'PF Retail Summary'!Q49+'PF Res Dining Summary'!Q49</f>
        <v>0</v>
      </c>
      <c r="R49" s="210">
        <f t="shared" si="44"/>
        <v>0</v>
      </c>
      <c r="T49" s="214">
        <f>'PF Mgt-Admin'!T49+'PF Conf &amp; Camp'!T49+'PF Catering'!T49+'PF Retail Summary'!T49+'PF Res Dining Summary'!T49</f>
        <v>0</v>
      </c>
      <c r="U49" s="210">
        <f t="shared" si="45"/>
        <v>0</v>
      </c>
      <c r="W49" s="214">
        <f>'PF Mgt-Admin'!W49+'PF Conf &amp; Camp'!W49+'PF Catering'!W49+'PF Retail Summary'!W49+'PF Res Dining Summary'!W49</f>
        <v>0</v>
      </c>
      <c r="X49" s="210">
        <f t="shared" si="46"/>
        <v>0</v>
      </c>
      <c r="Z49" s="214">
        <f>'PF Mgt-Admin'!Z49+'PF Conf &amp; Camp'!Z49+'PF Catering'!Z49+'PF Retail Summary'!Z49+'PF Res Dining Summary'!Z49</f>
        <v>0</v>
      </c>
      <c r="AA49" s="210">
        <f t="shared" si="47"/>
        <v>0</v>
      </c>
      <c r="AC49" s="214">
        <f>'PF Mgt-Admin'!AC49+'PF Conf &amp; Camp'!AC49+'PF Catering'!AC49+'PF Retail Summary'!AC49+'PF Res Dining Summary'!AC49</f>
        <v>0</v>
      </c>
      <c r="AD49" s="210">
        <f t="shared" si="48"/>
        <v>0</v>
      </c>
      <c r="AF49" s="214">
        <f>'PF Mgt-Admin'!AF49+'PF Conf &amp; Camp'!AF49+'PF Catering'!AF49+'PF Retail Summary'!AF49+'PF Res Dining Summary'!AF49</f>
        <v>0</v>
      </c>
      <c r="AG49" s="210">
        <f t="shared" si="49"/>
        <v>0</v>
      </c>
    </row>
    <row r="50" spans="2:33" x14ac:dyDescent="0.25">
      <c r="B50" s="11" t="s">
        <v>219</v>
      </c>
      <c r="E50" s="214">
        <f>'PF Mgt-Admin'!E50+'PF Conf &amp; Camp'!E50+'PF Catering'!E50+'PF Retail Summary'!E50+'PF Res Dining Summary'!E50</f>
        <v>0</v>
      </c>
      <c r="F50" s="210">
        <f t="shared" si="40"/>
        <v>0</v>
      </c>
      <c r="H50" s="214">
        <f>'PF Mgt-Admin'!H50+'PF Conf &amp; Camp'!H50+'PF Catering'!H50+'PF Retail Summary'!H50+'PF Res Dining Summary'!H50</f>
        <v>0</v>
      </c>
      <c r="I50" s="210">
        <f t="shared" si="41"/>
        <v>0</v>
      </c>
      <c r="K50" s="214">
        <f>'PF Mgt-Admin'!K50+'PF Conf &amp; Camp'!K50+'PF Catering'!K50+'PF Retail Summary'!K50+'PF Res Dining Summary'!K50</f>
        <v>0</v>
      </c>
      <c r="L50" s="210">
        <f t="shared" si="42"/>
        <v>0</v>
      </c>
      <c r="N50" s="214">
        <f>'PF Mgt-Admin'!N50+'PF Conf &amp; Camp'!N50+'PF Catering'!N50+'PF Retail Summary'!N50+'PF Res Dining Summary'!N50</f>
        <v>0</v>
      </c>
      <c r="O50" s="210">
        <f t="shared" si="43"/>
        <v>0</v>
      </c>
      <c r="Q50" s="214">
        <f>'PF Mgt-Admin'!Q50+'PF Conf &amp; Camp'!Q50+'PF Catering'!Q50+'PF Retail Summary'!Q50+'PF Res Dining Summary'!Q50</f>
        <v>0</v>
      </c>
      <c r="R50" s="210">
        <f t="shared" si="44"/>
        <v>0</v>
      </c>
      <c r="T50" s="214">
        <f>'PF Mgt-Admin'!T50+'PF Conf &amp; Camp'!T50+'PF Catering'!T50+'PF Retail Summary'!T50+'PF Res Dining Summary'!T50</f>
        <v>0</v>
      </c>
      <c r="U50" s="210">
        <f t="shared" si="45"/>
        <v>0</v>
      </c>
      <c r="W50" s="214">
        <f>'PF Mgt-Admin'!W50+'PF Conf &amp; Camp'!W50+'PF Catering'!W50+'PF Retail Summary'!W50+'PF Res Dining Summary'!W50</f>
        <v>0</v>
      </c>
      <c r="X50" s="210">
        <f t="shared" si="46"/>
        <v>0</v>
      </c>
      <c r="Z50" s="214">
        <f>'PF Mgt-Admin'!Z50+'PF Conf &amp; Camp'!Z50+'PF Catering'!Z50+'PF Retail Summary'!Z50+'PF Res Dining Summary'!Z50</f>
        <v>0</v>
      </c>
      <c r="AA50" s="210">
        <f t="shared" si="47"/>
        <v>0</v>
      </c>
      <c r="AC50" s="214">
        <f>'PF Mgt-Admin'!AC50+'PF Conf &amp; Camp'!AC50+'PF Catering'!AC50+'PF Retail Summary'!AC50+'PF Res Dining Summary'!AC50</f>
        <v>0</v>
      </c>
      <c r="AD50" s="210">
        <f t="shared" si="48"/>
        <v>0</v>
      </c>
      <c r="AF50" s="214">
        <f>'PF Mgt-Admin'!AF50+'PF Conf &amp; Camp'!AF50+'PF Catering'!AF50+'PF Retail Summary'!AF50+'PF Res Dining Summary'!AF50</f>
        <v>0</v>
      </c>
      <c r="AG50" s="210">
        <f t="shared" si="49"/>
        <v>0</v>
      </c>
    </row>
    <row r="51" spans="2:33" ht="13.15" customHeight="1" x14ac:dyDescent="0.25">
      <c r="B51" s="11" t="s">
        <v>220</v>
      </c>
      <c r="E51" s="214">
        <f>'PF Mgt-Admin'!E51+'PF Conf &amp; Camp'!E51+'PF Catering'!E51+'PF Retail Summary'!E51+'PF Res Dining Summary'!E51</f>
        <v>0</v>
      </c>
      <c r="F51" s="210">
        <f t="shared" si="40"/>
        <v>0</v>
      </c>
      <c r="H51" s="214">
        <f>'PF Mgt-Admin'!H51+'PF Conf &amp; Camp'!H51+'PF Catering'!H51+'PF Retail Summary'!H51+'PF Res Dining Summary'!H51</f>
        <v>0</v>
      </c>
      <c r="I51" s="210">
        <f t="shared" si="41"/>
        <v>0</v>
      </c>
      <c r="K51" s="214">
        <f>'PF Mgt-Admin'!K51+'PF Conf &amp; Camp'!K51+'PF Catering'!K51+'PF Retail Summary'!K51+'PF Res Dining Summary'!K51</f>
        <v>0</v>
      </c>
      <c r="L51" s="210">
        <f t="shared" si="42"/>
        <v>0</v>
      </c>
      <c r="N51" s="214">
        <f>'PF Mgt-Admin'!N51+'PF Conf &amp; Camp'!N51+'PF Catering'!N51+'PF Retail Summary'!N51+'PF Res Dining Summary'!N51</f>
        <v>0</v>
      </c>
      <c r="O51" s="210">
        <f t="shared" si="43"/>
        <v>0</v>
      </c>
      <c r="Q51" s="214">
        <f>'PF Mgt-Admin'!Q51+'PF Conf &amp; Camp'!Q51+'PF Catering'!Q51+'PF Retail Summary'!Q51+'PF Res Dining Summary'!Q51</f>
        <v>0</v>
      </c>
      <c r="R51" s="210">
        <f t="shared" si="44"/>
        <v>0</v>
      </c>
      <c r="T51" s="214">
        <f>'PF Mgt-Admin'!T51+'PF Conf &amp; Camp'!T51+'PF Catering'!T51+'PF Retail Summary'!T51+'PF Res Dining Summary'!T51</f>
        <v>0</v>
      </c>
      <c r="U51" s="210">
        <f t="shared" si="45"/>
        <v>0</v>
      </c>
      <c r="W51" s="214">
        <f>'PF Mgt-Admin'!W51+'PF Conf &amp; Camp'!W51+'PF Catering'!W51+'PF Retail Summary'!W51+'PF Res Dining Summary'!W51</f>
        <v>0</v>
      </c>
      <c r="X51" s="210">
        <f t="shared" si="46"/>
        <v>0</v>
      </c>
      <c r="Z51" s="214">
        <f>'PF Mgt-Admin'!Z51+'PF Conf &amp; Camp'!Z51+'PF Catering'!Z51+'PF Retail Summary'!Z51+'PF Res Dining Summary'!Z51</f>
        <v>0</v>
      </c>
      <c r="AA51" s="210">
        <f t="shared" si="47"/>
        <v>0</v>
      </c>
      <c r="AC51" s="214">
        <f>'PF Mgt-Admin'!AC51+'PF Conf &amp; Camp'!AC51+'PF Catering'!AC51+'PF Retail Summary'!AC51+'PF Res Dining Summary'!AC51</f>
        <v>0</v>
      </c>
      <c r="AD51" s="210">
        <f t="shared" si="48"/>
        <v>0</v>
      </c>
      <c r="AF51" s="214">
        <f>'PF Mgt-Admin'!AF51+'PF Conf &amp; Camp'!AF51+'PF Catering'!AF51+'PF Retail Summary'!AF51+'PF Res Dining Summary'!AF51</f>
        <v>0</v>
      </c>
      <c r="AG51" s="210">
        <f t="shared" si="49"/>
        <v>0</v>
      </c>
    </row>
    <row r="52" spans="2:33" ht="13.15" customHeight="1" x14ac:dyDescent="0.25">
      <c r="B52" s="11" t="s">
        <v>221</v>
      </c>
      <c r="E52" s="214">
        <f>'PF Mgt-Admin'!E52+'PF Conf &amp; Camp'!E52+'PF Catering'!E52+'PF Retail Summary'!E52+'PF Res Dining Summary'!E52</f>
        <v>0</v>
      </c>
      <c r="F52" s="210">
        <f t="shared" si="40"/>
        <v>0</v>
      </c>
      <c r="H52" s="214">
        <f>'PF Mgt-Admin'!H52+'PF Conf &amp; Camp'!H52+'PF Catering'!H52+'PF Retail Summary'!H52+'PF Res Dining Summary'!H52</f>
        <v>0</v>
      </c>
      <c r="I52" s="210">
        <f t="shared" si="41"/>
        <v>0</v>
      </c>
      <c r="K52" s="214">
        <f>'PF Mgt-Admin'!K52+'PF Conf &amp; Camp'!K52+'PF Catering'!K52+'PF Retail Summary'!K52+'PF Res Dining Summary'!K52</f>
        <v>0</v>
      </c>
      <c r="L52" s="210">
        <f t="shared" si="42"/>
        <v>0</v>
      </c>
      <c r="N52" s="214">
        <f>'PF Mgt-Admin'!N52+'PF Conf &amp; Camp'!N52+'PF Catering'!N52+'PF Retail Summary'!N52+'PF Res Dining Summary'!N52</f>
        <v>0</v>
      </c>
      <c r="O52" s="210">
        <f t="shared" si="43"/>
        <v>0</v>
      </c>
      <c r="Q52" s="214">
        <f>'PF Mgt-Admin'!Q52+'PF Conf &amp; Camp'!Q52+'PF Catering'!Q52+'PF Retail Summary'!Q52+'PF Res Dining Summary'!Q52</f>
        <v>0</v>
      </c>
      <c r="R52" s="210">
        <f t="shared" si="44"/>
        <v>0</v>
      </c>
      <c r="T52" s="214">
        <f>'PF Mgt-Admin'!T52+'PF Conf &amp; Camp'!T52+'PF Catering'!T52+'PF Retail Summary'!T52+'PF Res Dining Summary'!T52</f>
        <v>0</v>
      </c>
      <c r="U52" s="210">
        <f t="shared" si="45"/>
        <v>0</v>
      </c>
      <c r="W52" s="214">
        <f>'PF Mgt-Admin'!W52+'PF Conf &amp; Camp'!W52+'PF Catering'!W52+'PF Retail Summary'!W52+'PF Res Dining Summary'!W52</f>
        <v>0</v>
      </c>
      <c r="X52" s="210">
        <f t="shared" si="46"/>
        <v>0</v>
      </c>
      <c r="Z52" s="214">
        <f>'PF Mgt-Admin'!Z52+'PF Conf &amp; Camp'!Z52+'PF Catering'!Z52+'PF Retail Summary'!Z52+'PF Res Dining Summary'!Z52</f>
        <v>0</v>
      </c>
      <c r="AA52" s="210">
        <f t="shared" si="47"/>
        <v>0</v>
      </c>
      <c r="AC52" s="214">
        <f>'PF Mgt-Admin'!AC52+'PF Conf &amp; Camp'!AC52+'PF Catering'!AC52+'PF Retail Summary'!AC52+'PF Res Dining Summary'!AC52</f>
        <v>0</v>
      </c>
      <c r="AD52" s="210">
        <f t="shared" si="48"/>
        <v>0</v>
      </c>
      <c r="AF52" s="214">
        <f>'PF Mgt-Admin'!AF52+'PF Conf &amp; Camp'!AF52+'PF Catering'!AF52+'PF Retail Summary'!AF52+'PF Res Dining Summary'!AF52</f>
        <v>0</v>
      </c>
      <c r="AG52" s="210">
        <f t="shared" si="49"/>
        <v>0</v>
      </c>
    </row>
    <row r="53" spans="2:33" ht="13.15" customHeight="1" x14ac:dyDescent="0.25">
      <c r="B53" s="11" t="s">
        <v>222</v>
      </c>
      <c r="E53" s="215">
        <f>'PF Mgt-Admin'!E53+'PF Conf &amp; Camp'!E53+'PF Catering'!E53+'PF Retail Summary'!E53+'PF Res Dining Summary'!E53</f>
        <v>0</v>
      </c>
      <c r="F53" s="211">
        <f t="shared" si="40"/>
        <v>0</v>
      </c>
      <c r="H53" s="215">
        <f>'PF Mgt-Admin'!H53+'PF Conf &amp; Camp'!H53+'PF Catering'!H53+'PF Retail Summary'!H53+'PF Res Dining Summary'!H53</f>
        <v>0</v>
      </c>
      <c r="I53" s="211">
        <f t="shared" si="41"/>
        <v>0</v>
      </c>
      <c r="K53" s="215">
        <f>'PF Mgt-Admin'!K53+'PF Conf &amp; Camp'!K53+'PF Catering'!K53+'PF Retail Summary'!K53+'PF Res Dining Summary'!K53</f>
        <v>0</v>
      </c>
      <c r="L53" s="211">
        <f t="shared" si="42"/>
        <v>0</v>
      </c>
      <c r="N53" s="215">
        <f>'PF Mgt-Admin'!N53+'PF Conf &amp; Camp'!N53+'PF Catering'!N53+'PF Retail Summary'!N53+'PF Res Dining Summary'!N53</f>
        <v>0</v>
      </c>
      <c r="O53" s="211">
        <f t="shared" si="43"/>
        <v>0</v>
      </c>
      <c r="Q53" s="215">
        <f>'PF Mgt-Admin'!Q53+'PF Conf &amp; Camp'!Q53+'PF Catering'!Q53+'PF Retail Summary'!Q53+'PF Res Dining Summary'!Q53</f>
        <v>0</v>
      </c>
      <c r="R53" s="211">
        <f t="shared" si="44"/>
        <v>0</v>
      </c>
      <c r="T53" s="215">
        <f>'PF Mgt-Admin'!T53+'PF Conf &amp; Camp'!T53+'PF Catering'!T53+'PF Retail Summary'!T53+'PF Res Dining Summary'!T53</f>
        <v>0</v>
      </c>
      <c r="U53" s="211">
        <f t="shared" si="45"/>
        <v>0</v>
      </c>
      <c r="W53" s="215">
        <f>'PF Mgt-Admin'!W53+'PF Conf &amp; Camp'!W53+'PF Catering'!W53+'PF Retail Summary'!W53+'PF Res Dining Summary'!W53</f>
        <v>0</v>
      </c>
      <c r="X53" s="211">
        <f t="shared" si="46"/>
        <v>0</v>
      </c>
      <c r="Z53" s="215">
        <f>'PF Mgt-Admin'!Z53+'PF Conf &amp; Camp'!Z53+'PF Catering'!Z53+'PF Retail Summary'!Z53+'PF Res Dining Summary'!Z53</f>
        <v>0</v>
      </c>
      <c r="AA53" s="211">
        <f t="shared" si="47"/>
        <v>0</v>
      </c>
      <c r="AC53" s="215">
        <f>'PF Mgt-Admin'!AC53+'PF Conf &amp; Camp'!AC53+'PF Catering'!AC53+'PF Retail Summary'!AC53+'PF Res Dining Summary'!AC53</f>
        <v>0</v>
      </c>
      <c r="AD53" s="211">
        <f t="shared" si="48"/>
        <v>0</v>
      </c>
      <c r="AF53" s="215">
        <f>'PF Mgt-Admin'!AF53+'PF Conf &amp; Camp'!AF53+'PF Catering'!AF53+'PF Retail Summary'!AF53+'PF Res Dining Summary'!AF53</f>
        <v>0</v>
      </c>
      <c r="AG53" s="211">
        <f t="shared" si="49"/>
        <v>0</v>
      </c>
    </row>
    <row r="54" spans="2:33" ht="13.15" customHeight="1" x14ac:dyDescent="0.25">
      <c r="B54" s="53" t="s">
        <v>223</v>
      </c>
      <c r="C54" s="53"/>
      <c r="D54" s="53"/>
      <c r="E54" s="235">
        <f>SUM(E42:E53)</f>
        <v>0</v>
      </c>
      <c r="F54" s="213">
        <f t="shared" si="40"/>
        <v>0</v>
      </c>
      <c r="H54" s="235">
        <f>SUM(H42:H53)</f>
        <v>0</v>
      </c>
      <c r="I54" s="213">
        <f t="shared" si="41"/>
        <v>0</v>
      </c>
      <c r="K54" s="235">
        <f>SUM(K42:K53)</f>
        <v>0</v>
      </c>
      <c r="L54" s="213">
        <f t="shared" si="42"/>
        <v>0</v>
      </c>
      <c r="N54" s="235">
        <f>SUM(N42:N53)</f>
        <v>0</v>
      </c>
      <c r="O54" s="213">
        <f t="shared" si="43"/>
        <v>0</v>
      </c>
      <c r="Q54" s="235">
        <f>SUM(Q42:Q53)</f>
        <v>0</v>
      </c>
      <c r="R54" s="213">
        <f t="shared" si="44"/>
        <v>0</v>
      </c>
      <c r="T54" s="235">
        <f>SUM(T42:T53)</f>
        <v>0</v>
      </c>
      <c r="U54" s="213">
        <f t="shared" si="45"/>
        <v>0</v>
      </c>
      <c r="W54" s="235">
        <f>SUM(W42:W53)</f>
        <v>0</v>
      </c>
      <c r="X54" s="213">
        <f t="shared" si="46"/>
        <v>0</v>
      </c>
      <c r="Z54" s="235">
        <f>SUM(Z42:Z53)</f>
        <v>0</v>
      </c>
      <c r="AA54" s="213">
        <f t="shared" si="47"/>
        <v>0</v>
      </c>
      <c r="AC54" s="235">
        <f>SUM(AC42:AC53)</f>
        <v>0</v>
      </c>
      <c r="AD54" s="213">
        <f t="shared" si="48"/>
        <v>0</v>
      </c>
      <c r="AF54" s="235">
        <f>SUM(AF42:AF53)</f>
        <v>0</v>
      </c>
      <c r="AG54" s="213">
        <f t="shared" si="49"/>
        <v>0</v>
      </c>
    </row>
    <row r="55" spans="2:33" ht="13.15" customHeight="1" x14ac:dyDescent="0.25">
      <c r="B55" s="53"/>
      <c r="C55" s="53"/>
      <c r="D55" s="53"/>
      <c r="E55" s="205"/>
      <c r="F55" s="206"/>
      <c r="H55" s="205"/>
      <c r="I55" s="206"/>
      <c r="K55" s="205"/>
      <c r="L55" s="206"/>
      <c r="N55" s="205"/>
      <c r="O55" s="206"/>
      <c r="Q55" s="205"/>
      <c r="R55" s="206"/>
      <c r="T55" s="205"/>
      <c r="U55" s="206"/>
      <c r="W55" s="205"/>
      <c r="X55" s="206"/>
      <c r="Z55" s="205"/>
      <c r="AA55" s="206"/>
      <c r="AC55" s="205"/>
      <c r="AD55" s="206"/>
      <c r="AF55" s="205"/>
      <c r="AG55" s="206"/>
    </row>
    <row r="56" spans="2:33" ht="13.15" customHeight="1" x14ac:dyDescent="0.25">
      <c r="B56" s="53" t="s">
        <v>224</v>
      </c>
      <c r="C56" s="53"/>
      <c r="D56" s="53"/>
      <c r="E56" s="205"/>
      <c r="F56" s="206"/>
      <c r="H56" s="205"/>
      <c r="I56" s="206"/>
      <c r="K56" s="205"/>
      <c r="L56" s="206"/>
      <c r="N56" s="205"/>
      <c r="O56" s="206"/>
      <c r="Q56" s="205"/>
      <c r="R56" s="206"/>
      <c r="T56" s="205"/>
      <c r="U56" s="206"/>
      <c r="W56" s="205"/>
      <c r="X56" s="206"/>
      <c r="Z56" s="205"/>
      <c r="AA56" s="206"/>
      <c r="AC56" s="205"/>
      <c r="AD56" s="206"/>
      <c r="AF56" s="205"/>
      <c r="AG56" s="206"/>
    </row>
    <row r="57" spans="2:33" ht="13.15" customHeight="1" x14ac:dyDescent="0.25">
      <c r="B57" s="11" t="s">
        <v>225</v>
      </c>
      <c r="C57" s="53"/>
      <c r="D57" s="53"/>
      <c r="E57" s="214">
        <f>'PF Mgt-Admin'!E57+'PF Conf &amp; Camp'!E57+'PF Catering'!E57+'PF Retail Summary'!E57+'PF Res Dining Summary'!E57</f>
        <v>0</v>
      </c>
      <c r="F57" s="210">
        <f t="shared" ref="F57:F63" si="50">IFERROR(E57/E$27,0)</f>
        <v>0</v>
      </c>
      <c r="H57" s="214">
        <f>'PF Mgt-Admin'!H57+'PF Conf &amp; Camp'!H57+'PF Catering'!H57+'PF Retail Summary'!H57+'PF Res Dining Summary'!H57</f>
        <v>0</v>
      </c>
      <c r="I57" s="210">
        <f t="shared" ref="I57:I61" si="51">IFERROR(H57/H$27,0)</f>
        <v>0</v>
      </c>
      <c r="K57" s="214">
        <f>'PF Mgt-Admin'!K57+'PF Conf &amp; Camp'!K57+'PF Catering'!K57+'PF Retail Summary'!K57+'PF Res Dining Summary'!K57</f>
        <v>0</v>
      </c>
      <c r="L57" s="210">
        <f t="shared" ref="L57:L61" si="52">IFERROR(K57/K$27,0)</f>
        <v>0</v>
      </c>
      <c r="N57" s="214">
        <f>'PF Mgt-Admin'!N57+'PF Conf &amp; Camp'!N57+'PF Catering'!N57+'PF Retail Summary'!N57+'PF Res Dining Summary'!N57</f>
        <v>0</v>
      </c>
      <c r="O57" s="210">
        <f t="shared" ref="O57:O61" si="53">IFERROR(N57/N$27,0)</f>
        <v>0</v>
      </c>
      <c r="Q57" s="214">
        <f>'PF Mgt-Admin'!Q57+'PF Conf &amp; Camp'!Q57+'PF Catering'!Q57+'PF Retail Summary'!Q57+'PF Res Dining Summary'!Q57</f>
        <v>0</v>
      </c>
      <c r="R57" s="210">
        <f t="shared" ref="R57:R61" si="54">IFERROR(Q57/Q$27,0)</f>
        <v>0</v>
      </c>
      <c r="T57" s="214">
        <f>'PF Mgt-Admin'!T57+'PF Conf &amp; Camp'!T57+'PF Catering'!T57+'PF Retail Summary'!T57+'PF Res Dining Summary'!T57</f>
        <v>0</v>
      </c>
      <c r="U57" s="210">
        <f t="shared" ref="U57:U61" si="55">IFERROR(T57/T$27,0)</f>
        <v>0</v>
      </c>
      <c r="W57" s="214">
        <f>'PF Mgt-Admin'!W57+'PF Conf &amp; Camp'!W57+'PF Catering'!W57+'PF Retail Summary'!W57+'PF Res Dining Summary'!W57</f>
        <v>0</v>
      </c>
      <c r="X57" s="210">
        <f t="shared" ref="X57:X61" si="56">IFERROR(W57/W$27,0)</f>
        <v>0</v>
      </c>
      <c r="Z57" s="214">
        <f>'PF Mgt-Admin'!Z57+'PF Conf &amp; Camp'!Z57+'PF Catering'!Z57+'PF Retail Summary'!Z57+'PF Res Dining Summary'!Z57</f>
        <v>0</v>
      </c>
      <c r="AA57" s="210">
        <f t="shared" ref="AA57:AA61" si="57">IFERROR(Z57/Z$27,0)</f>
        <v>0</v>
      </c>
      <c r="AC57" s="214">
        <f>'PF Mgt-Admin'!AC57+'PF Conf &amp; Camp'!AC57+'PF Catering'!AC57+'PF Retail Summary'!AC57+'PF Res Dining Summary'!AC57</f>
        <v>0</v>
      </c>
      <c r="AD57" s="210">
        <f t="shared" ref="AD57:AD61" si="58">IFERROR(AC57/AC$27,0)</f>
        <v>0</v>
      </c>
      <c r="AF57" s="214">
        <f>'PF Mgt-Admin'!AF57+'PF Conf &amp; Camp'!AF57+'PF Catering'!AF57+'PF Retail Summary'!AF57+'PF Res Dining Summary'!AF57</f>
        <v>0</v>
      </c>
      <c r="AG57" s="210">
        <f t="shared" ref="AG57:AG61" si="59">IFERROR(AF57/AF$27,0)</f>
        <v>0</v>
      </c>
    </row>
    <row r="58" spans="2:33" ht="13.15" customHeight="1" x14ac:dyDescent="0.25">
      <c r="B58" s="11" t="s">
        <v>226</v>
      </c>
      <c r="C58" s="53"/>
      <c r="D58" s="53"/>
      <c r="E58" s="214">
        <f>'PF Mgt-Admin'!E58+'PF Conf &amp; Camp'!E58+'PF Catering'!E58+'PF Retail Summary'!E58+'PF Res Dining Summary'!E58</f>
        <v>0</v>
      </c>
      <c r="F58" s="210">
        <f t="shared" si="50"/>
        <v>0</v>
      </c>
      <c r="H58" s="214">
        <f>'PF Mgt-Admin'!H58+'PF Conf &amp; Camp'!H58+'PF Catering'!H58+'PF Retail Summary'!H58+'PF Res Dining Summary'!H58</f>
        <v>0</v>
      </c>
      <c r="I58" s="210">
        <f t="shared" si="51"/>
        <v>0</v>
      </c>
      <c r="K58" s="214">
        <f>'PF Mgt-Admin'!K58+'PF Conf &amp; Camp'!K58+'PF Catering'!K58+'PF Retail Summary'!K58+'PF Res Dining Summary'!K58</f>
        <v>0</v>
      </c>
      <c r="L58" s="210">
        <f t="shared" si="52"/>
        <v>0</v>
      </c>
      <c r="N58" s="214">
        <f>'PF Mgt-Admin'!N58+'PF Conf &amp; Camp'!N58+'PF Catering'!N58+'PF Retail Summary'!N58+'PF Res Dining Summary'!N58</f>
        <v>0</v>
      </c>
      <c r="O58" s="210">
        <f t="shared" si="53"/>
        <v>0</v>
      </c>
      <c r="Q58" s="214">
        <f>'PF Mgt-Admin'!Q58+'PF Conf &amp; Camp'!Q58+'PF Catering'!Q58+'PF Retail Summary'!Q58+'PF Res Dining Summary'!Q58</f>
        <v>0</v>
      </c>
      <c r="R58" s="210">
        <f t="shared" si="54"/>
        <v>0</v>
      </c>
      <c r="T58" s="214">
        <f>'PF Mgt-Admin'!T58+'PF Conf &amp; Camp'!T58+'PF Catering'!T58+'PF Retail Summary'!T58+'PF Res Dining Summary'!T58</f>
        <v>0</v>
      </c>
      <c r="U58" s="210">
        <f t="shared" si="55"/>
        <v>0</v>
      </c>
      <c r="W58" s="214">
        <f>'PF Mgt-Admin'!W58+'PF Conf &amp; Camp'!W58+'PF Catering'!W58+'PF Retail Summary'!W58+'PF Res Dining Summary'!W58</f>
        <v>0</v>
      </c>
      <c r="X58" s="210">
        <f t="shared" si="56"/>
        <v>0</v>
      </c>
      <c r="Z58" s="214">
        <f>'PF Mgt-Admin'!Z58+'PF Conf &amp; Camp'!Z58+'PF Catering'!Z58+'PF Retail Summary'!Z58+'PF Res Dining Summary'!Z58</f>
        <v>0</v>
      </c>
      <c r="AA58" s="210">
        <f t="shared" si="57"/>
        <v>0</v>
      </c>
      <c r="AC58" s="214">
        <f>'PF Mgt-Admin'!AC58+'PF Conf &amp; Camp'!AC58+'PF Catering'!AC58+'PF Retail Summary'!AC58+'PF Res Dining Summary'!AC58</f>
        <v>0</v>
      </c>
      <c r="AD58" s="210">
        <f t="shared" si="58"/>
        <v>0</v>
      </c>
      <c r="AF58" s="214">
        <f>'PF Mgt-Admin'!AF58+'PF Conf &amp; Camp'!AF58+'PF Catering'!AF58+'PF Retail Summary'!AF58+'PF Res Dining Summary'!AF58</f>
        <v>0</v>
      </c>
      <c r="AG58" s="210">
        <f t="shared" si="59"/>
        <v>0</v>
      </c>
    </row>
    <row r="59" spans="2:33" ht="13.15" customHeight="1" x14ac:dyDescent="0.25">
      <c r="B59" s="11" t="s">
        <v>227</v>
      </c>
      <c r="C59" s="53"/>
      <c r="D59" s="53"/>
      <c r="E59" s="214">
        <f>'PF Mgt-Admin'!E59+'PF Conf &amp; Camp'!E59+'PF Catering'!E59+'PF Retail Summary'!E59+'PF Res Dining Summary'!E59</f>
        <v>0</v>
      </c>
      <c r="F59" s="210">
        <f t="shared" si="50"/>
        <v>0</v>
      </c>
      <c r="H59" s="214">
        <f>'PF Mgt-Admin'!H59+'PF Conf &amp; Camp'!H59+'PF Catering'!H59+'PF Retail Summary'!H59+'PF Res Dining Summary'!H59</f>
        <v>0</v>
      </c>
      <c r="I59" s="210">
        <f t="shared" si="51"/>
        <v>0</v>
      </c>
      <c r="K59" s="214">
        <f>'PF Mgt-Admin'!K59+'PF Conf &amp; Camp'!K59+'PF Catering'!K59+'PF Retail Summary'!K59+'PF Res Dining Summary'!K59</f>
        <v>0</v>
      </c>
      <c r="L59" s="210">
        <f t="shared" si="52"/>
        <v>0</v>
      </c>
      <c r="N59" s="214">
        <f>'PF Mgt-Admin'!N59+'PF Conf &amp; Camp'!N59+'PF Catering'!N59+'PF Retail Summary'!N59+'PF Res Dining Summary'!N59</f>
        <v>0</v>
      </c>
      <c r="O59" s="210">
        <f t="shared" si="53"/>
        <v>0</v>
      </c>
      <c r="Q59" s="214">
        <f>'PF Mgt-Admin'!Q59+'PF Conf &amp; Camp'!Q59+'PF Catering'!Q59+'PF Retail Summary'!Q59+'PF Res Dining Summary'!Q59</f>
        <v>0</v>
      </c>
      <c r="R59" s="210">
        <f t="shared" si="54"/>
        <v>0</v>
      </c>
      <c r="T59" s="214">
        <f>'PF Mgt-Admin'!T59+'PF Conf &amp; Camp'!T59+'PF Catering'!T59+'PF Retail Summary'!T59+'PF Res Dining Summary'!T59</f>
        <v>0</v>
      </c>
      <c r="U59" s="210">
        <f t="shared" si="55"/>
        <v>0</v>
      </c>
      <c r="W59" s="214">
        <f>'PF Mgt-Admin'!W59+'PF Conf &amp; Camp'!W59+'PF Catering'!W59+'PF Retail Summary'!W59+'PF Res Dining Summary'!W59</f>
        <v>0</v>
      </c>
      <c r="X59" s="210">
        <f t="shared" si="56"/>
        <v>0</v>
      </c>
      <c r="Z59" s="214">
        <f>'PF Mgt-Admin'!Z59+'PF Conf &amp; Camp'!Z59+'PF Catering'!Z59+'PF Retail Summary'!Z59+'PF Res Dining Summary'!Z59</f>
        <v>0</v>
      </c>
      <c r="AA59" s="210">
        <f t="shared" si="57"/>
        <v>0</v>
      </c>
      <c r="AC59" s="214">
        <f>'PF Mgt-Admin'!AC59+'PF Conf &amp; Camp'!AC59+'PF Catering'!AC59+'PF Retail Summary'!AC59+'PF Res Dining Summary'!AC59</f>
        <v>0</v>
      </c>
      <c r="AD59" s="210">
        <f t="shared" si="58"/>
        <v>0</v>
      </c>
      <c r="AF59" s="214">
        <f>'PF Mgt-Admin'!AF59+'PF Conf &amp; Camp'!AF59+'PF Catering'!AF59+'PF Retail Summary'!AF59+'PF Res Dining Summary'!AF59</f>
        <v>0</v>
      </c>
      <c r="AG59" s="210">
        <f t="shared" si="59"/>
        <v>0</v>
      </c>
    </row>
    <row r="60" spans="2:33" ht="13.15" customHeight="1" x14ac:dyDescent="0.25">
      <c r="B60" s="11" t="s">
        <v>228</v>
      </c>
      <c r="C60" s="53"/>
      <c r="D60" s="53"/>
      <c r="E60" s="215">
        <f>'PF Mgt-Admin'!E60+'PF Conf &amp; Camp'!E60+'PF Catering'!E60+'PF Retail Summary'!E60+'PF Res Dining Summary'!E60</f>
        <v>0</v>
      </c>
      <c r="F60" s="211">
        <f t="shared" si="50"/>
        <v>0</v>
      </c>
      <c r="H60" s="215">
        <f>'PF Mgt-Admin'!H60+'PF Conf &amp; Camp'!H60+'PF Catering'!H60+'PF Retail Summary'!H60+'PF Res Dining Summary'!H60</f>
        <v>0</v>
      </c>
      <c r="I60" s="211">
        <f t="shared" si="51"/>
        <v>0</v>
      </c>
      <c r="K60" s="215">
        <f>'PF Mgt-Admin'!K60+'PF Conf &amp; Camp'!K60+'PF Catering'!K60+'PF Retail Summary'!K60+'PF Res Dining Summary'!K60</f>
        <v>0</v>
      </c>
      <c r="L60" s="211">
        <f t="shared" si="52"/>
        <v>0</v>
      </c>
      <c r="N60" s="215">
        <f>'PF Mgt-Admin'!N60+'PF Conf &amp; Camp'!N60+'PF Catering'!N60+'PF Retail Summary'!N60+'PF Res Dining Summary'!N60</f>
        <v>0</v>
      </c>
      <c r="O60" s="211">
        <f t="shared" si="53"/>
        <v>0</v>
      </c>
      <c r="Q60" s="215">
        <f>'PF Mgt-Admin'!Q60+'PF Conf &amp; Camp'!Q60+'PF Catering'!Q60+'PF Retail Summary'!Q60+'PF Res Dining Summary'!Q60</f>
        <v>0</v>
      </c>
      <c r="R60" s="211">
        <f t="shared" si="54"/>
        <v>0</v>
      </c>
      <c r="T60" s="215">
        <f>'PF Mgt-Admin'!T60+'PF Conf &amp; Camp'!T60+'PF Catering'!T60+'PF Retail Summary'!T60+'PF Res Dining Summary'!T60</f>
        <v>0</v>
      </c>
      <c r="U60" s="211">
        <f t="shared" si="55"/>
        <v>0</v>
      </c>
      <c r="W60" s="215">
        <f>'PF Mgt-Admin'!W60+'PF Conf &amp; Camp'!W60+'PF Catering'!W60+'PF Retail Summary'!W60+'PF Res Dining Summary'!W60</f>
        <v>0</v>
      </c>
      <c r="X60" s="211">
        <f t="shared" si="56"/>
        <v>0</v>
      </c>
      <c r="Z60" s="215">
        <f>'PF Mgt-Admin'!Z60+'PF Conf &amp; Camp'!Z60+'PF Catering'!Z60+'PF Retail Summary'!Z60+'PF Res Dining Summary'!Z60</f>
        <v>0</v>
      </c>
      <c r="AA60" s="211">
        <f t="shared" si="57"/>
        <v>0</v>
      </c>
      <c r="AC60" s="215">
        <f>'PF Mgt-Admin'!AC60+'PF Conf &amp; Camp'!AC60+'PF Catering'!AC60+'PF Retail Summary'!AC60+'PF Res Dining Summary'!AC60</f>
        <v>0</v>
      </c>
      <c r="AD60" s="211">
        <f t="shared" si="58"/>
        <v>0</v>
      </c>
      <c r="AF60" s="215">
        <f>'PF Mgt-Admin'!AF60+'PF Conf &amp; Camp'!AF60+'PF Catering'!AF60+'PF Retail Summary'!AF60+'PF Res Dining Summary'!AF60</f>
        <v>0</v>
      </c>
      <c r="AG60" s="211">
        <f t="shared" si="59"/>
        <v>0</v>
      </c>
    </row>
    <row r="61" spans="2:33" x14ac:dyDescent="0.25">
      <c r="B61" s="53" t="s">
        <v>229</v>
      </c>
      <c r="E61" s="235">
        <f>SUM(E49:E60)</f>
        <v>0</v>
      </c>
      <c r="F61" s="213">
        <f t="shared" si="50"/>
        <v>0</v>
      </c>
      <c r="H61" s="235">
        <f>SUM(H49:H60)</f>
        <v>0</v>
      </c>
      <c r="I61" s="213">
        <f t="shared" si="51"/>
        <v>0</v>
      </c>
      <c r="K61" s="235">
        <f>SUM(K49:K60)</f>
        <v>0</v>
      </c>
      <c r="L61" s="213">
        <f t="shared" si="52"/>
        <v>0</v>
      </c>
      <c r="N61" s="235">
        <f>SUM(N49:N60)</f>
        <v>0</v>
      </c>
      <c r="O61" s="213">
        <f t="shared" si="53"/>
        <v>0</v>
      </c>
      <c r="Q61" s="235">
        <f>SUM(Q49:Q60)</f>
        <v>0</v>
      </c>
      <c r="R61" s="213">
        <f t="shared" si="54"/>
        <v>0</v>
      </c>
      <c r="T61" s="235">
        <f>SUM(T49:T60)</f>
        <v>0</v>
      </c>
      <c r="U61" s="213">
        <f t="shared" si="55"/>
        <v>0</v>
      </c>
      <c r="W61" s="235">
        <f>SUM(W49:W60)</f>
        <v>0</v>
      </c>
      <c r="X61" s="213">
        <f t="shared" si="56"/>
        <v>0</v>
      </c>
      <c r="Z61" s="235">
        <f>SUM(Z49:Z60)</f>
        <v>0</v>
      </c>
      <c r="AA61" s="213">
        <f t="shared" si="57"/>
        <v>0</v>
      </c>
      <c r="AC61" s="235">
        <f>SUM(AC49:AC60)</f>
        <v>0</v>
      </c>
      <c r="AD61" s="213">
        <f t="shared" si="58"/>
        <v>0</v>
      </c>
      <c r="AF61" s="235">
        <f>SUM(AF49:AF60)</f>
        <v>0</v>
      </c>
      <c r="AG61" s="213">
        <f t="shared" si="59"/>
        <v>0</v>
      </c>
    </row>
    <row r="62" spans="2:33" x14ac:dyDescent="0.25">
      <c r="B62" s="53"/>
      <c r="E62" s="205"/>
      <c r="F62" s="206"/>
      <c r="H62" s="205"/>
      <c r="I62" s="206"/>
      <c r="K62" s="205"/>
      <c r="L62" s="206"/>
      <c r="N62" s="205"/>
      <c r="O62" s="206"/>
      <c r="Q62" s="205"/>
      <c r="R62" s="206"/>
      <c r="T62" s="205"/>
      <c r="U62" s="206"/>
      <c r="W62" s="205"/>
      <c r="X62" s="206"/>
      <c r="Z62" s="205"/>
      <c r="AA62" s="206"/>
      <c r="AC62" s="205"/>
      <c r="AD62" s="206"/>
      <c r="AF62" s="205"/>
      <c r="AG62" s="206"/>
    </row>
    <row r="63" spans="2:33" ht="13.15" customHeight="1" x14ac:dyDescent="0.25">
      <c r="B63" s="53" t="s">
        <v>230</v>
      </c>
      <c r="C63" s="53"/>
      <c r="D63" s="53"/>
      <c r="E63" s="212">
        <f>E27-E33-E39-E54-E61</f>
        <v>0</v>
      </c>
      <c r="F63" s="213">
        <f t="shared" si="50"/>
        <v>0</v>
      </c>
      <c r="H63" s="212">
        <f>H27-H33-H39-H54-H61</f>
        <v>0</v>
      </c>
      <c r="I63" s="213">
        <f t="shared" ref="I63" si="60">IFERROR(H63/H$27,0)</f>
        <v>0</v>
      </c>
      <c r="K63" s="212">
        <f>K27-K33-K39-K54-K61</f>
        <v>0</v>
      </c>
      <c r="L63" s="213">
        <f t="shared" ref="L63" si="61">IFERROR(K63/K$27,0)</f>
        <v>0</v>
      </c>
      <c r="N63" s="212">
        <f>N27-N33-N39-N54-N61</f>
        <v>0</v>
      </c>
      <c r="O63" s="213">
        <f t="shared" ref="O63" si="62">IFERROR(N63/N$27,0)</f>
        <v>0</v>
      </c>
      <c r="Q63" s="212">
        <f>Q27-Q33-Q39-Q54-Q61</f>
        <v>0</v>
      </c>
      <c r="R63" s="213">
        <f t="shared" ref="R63" si="63">IFERROR(Q63/Q$27,0)</f>
        <v>0</v>
      </c>
      <c r="T63" s="212">
        <f>T27-T33-T39-T54-T61</f>
        <v>0</v>
      </c>
      <c r="U63" s="213">
        <f t="shared" ref="U63" si="64">IFERROR(T63/T$27,0)</f>
        <v>0</v>
      </c>
      <c r="W63" s="212">
        <f>W27-W33-W39-W54-W61</f>
        <v>0</v>
      </c>
      <c r="X63" s="213">
        <f t="shared" ref="X63" si="65">IFERROR(W63/W$27,0)</f>
        <v>0</v>
      </c>
      <c r="Z63" s="212">
        <f>Z27-Z33-Z39-Z54-Z61</f>
        <v>0</v>
      </c>
      <c r="AA63" s="213">
        <f t="shared" ref="AA63" si="66">IFERROR(Z63/Z$27,0)</f>
        <v>0</v>
      </c>
      <c r="AC63" s="212">
        <f>AC27-AC33-AC39-AC54-AC61</f>
        <v>0</v>
      </c>
      <c r="AD63" s="213">
        <f t="shared" ref="AD63" si="67">IFERROR(AC63/AC$27,0)</f>
        <v>0</v>
      </c>
      <c r="AF63" s="212">
        <f>AF27-AF33-AF39-AF54-AF61</f>
        <v>0</v>
      </c>
      <c r="AG63" s="213">
        <f t="shared" ref="AG63" si="68">IFERROR(AF63/AF$27,0)</f>
        <v>0</v>
      </c>
    </row>
    <row r="64" spans="2:33" ht="13.15" customHeight="1" x14ac:dyDescent="0.25">
      <c r="B64" s="53"/>
      <c r="C64" s="53"/>
      <c r="D64" s="53"/>
      <c r="E64" s="262"/>
      <c r="F64" s="263"/>
      <c r="H64" s="262"/>
      <c r="I64" s="263"/>
      <c r="J64" s="276"/>
      <c r="K64" s="262"/>
      <c r="L64" s="263"/>
      <c r="N64" s="262"/>
      <c r="O64" s="263"/>
      <c r="P64" s="276"/>
      <c r="Q64" s="262"/>
      <c r="R64" s="263"/>
      <c r="S64" s="276"/>
      <c r="T64" s="262"/>
      <c r="U64" s="263"/>
      <c r="V64" s="276"/>
      <c r="W64" s="262"/>
      <c r="X64" s="263"/>
      <c r="Y64" s="276"/>
      <c r="Z64" s="262"/>
      <c r="AA64" s="263"/>
      <c r="AB64" s="276"/>
      <c r="AC64" s="262"/>
      <c r="AD64" s="263"/>
      <c r="AE64" s="276"/>
      <c r="AF64" s="262"/>
      <c r="AG64" s="263"/>
    </row>
    <row r="65" spans="1:33" ht="13.15" customHeight="1" x14ac:dyDescent="0.25">
      <c r="E65" s="207"/>
      <c r="F65" s="208"/>
    </row>
    <row r="66" spans="1:33" ht="13.15" customHeight="1" x14ac:dyDescent="0.25">
      <c r="E66" s="207"/>
      <c r="F66" s="208"/>
      <c r="H66" s="207"/>
      <c r="I66" s="208"/>
      <c r="K66" s="207"/>
      <c r="L66" s="208"/>
      <c r="N66" s="207"/>
      <c r="O66" s="208"/>
      <c r="Q66" s="207"/>
      <c r="R66" s="208"/>
      <c r="T66" s="207"/>
      <c r="U66" s="208"/>
      <c r="W66" s="207"/>
      <c r="X66" s="208"/>
      <c r="Z66" s="207"/>
      <c r="AA66" s="208"/>
      <c r="AC66" s="207"/>
      <c r="AD66" s="208"/>
      <c r="AF66" s="207"/>
      <c r="AG66" s="208"/>
    </row>
    <row r="67" spans="1:33" ht="13.15" customHeight="1" x14ac:dyDescent="0.25">
      <c r="A67" s="53" t="s">
        <v>231</v>
      </c>
      <c r="C67" s="134"/>
      <c r="D67" s="134"/>
    </row>
    <row r="68" spans="1:33" ht="13.15" customHeight="1" x14ac:dyDescent="0.25">
      <c r="A68" s="60">
        <v>1</v>
      </c>
      <c r="B68" s="403"/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403"/>
      <c r="R68" s="403"/>
    </row>
    <row r="69" spans="1:33" x14ac:dyDescent="0.25">
      <c r="A69" s="38">
        <f>A68+1</f>
        <v>2</v>
      </c>
      <c r="B69" s="402"/>
      <c r="C69" s="402"/>
      <c r="D69" s="402"/>
      <c r="E69" s="402"/>
      <c r="F69" s="402"/>
      <c r="G69" s="402"/>
      <c r="H69" s="402"/>
      <c r="I69" s="402"/>
      <c r="J69" s="402"/>
      <c r="K69" s="402"/>
      <c r="L69" s="402"/>
      <c r="M69" s="402"/>
      <c r="N69" s="402"/>
      <c r="O69" s="402"/>
      <c r="P69" s="402"/>
      <c r="Q69" s="402"/>
      <c r="R69" s="402"/>
    </row>
    <row r="70" spans="1:33" x14ac:dyDescent="0.25">
      <c r="A70" s="38">
        <f t="shared" ref="A70:A75" si="69">A69+1</f>
        <v>3</v>
      </c>
      <c r="B70" s="402"/>
      <c r="C70" s="402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</row>
    <row r="71" spans="1:33" x14ac:dyDescent="0.25">
      <c r="A71" s="38">
        <f t="shared" si="69"/>
        <v>4</v>
      </c>
      <c r="B71" s="402"/>
      <c r="C71" s="402"/>
      <c r="D71" s="402"/>
      <c r="E71" s="402"/>
      <c r="F71" s="402"/>
      <c r="G71" s="402"/>
      <c r="H71" s="402"/>
      <c r="I71" s="402"/>
      <c r="J71" s="402"/>
      <c r="K71" s="402"/>
      <c r="L71" s="402"/>
      <c r="M71" s="402"/>
      <c r="N71" s="402"/>
      <c r="O71" s="402"/>
      <c r="P71" s="402"/>
      <c r="Q71" s="402"/>
      <c r="R71" s="402"/>
    </row>
    <row r="72" spans="1:33" x14ac:dyDescent="0.25">
      <c r="A72" s="38">
        <f t="shared" si="69"/>
        <v>5</v>
      </c>
      <c r="B72" s="402"/>
      <c r="C72" s="402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</row>
    <row r="73" spans="1:33" x14ac:dyDescent="0.25">
      <c r="A73" s="38">
        <f t="shared" si="69"/>
        <v>6</v>
      </c>
      <c r="B73" s="402"/>
      <c r="C73" s="402"/>
      <c r="D73" s="402"/>
      <c r="E73" s="402"/>
      <c r="F73" s="402"/>
      <c r="G73" s="402"/>
      <c r="H73" s="402"/>
      <c r="I73" s="402"/>
      <c r="J73" s="402"/>
      <c r="K73" s="402"/>
      <c r="L73" s="402"/>
      <c r="M73" s="402"/>
      <c r="N73" s="402"/>
      <c r="O73" s="402"/>
      <c r="P73" s="402"/>
      <c r="Q73" s="402"/>
      <c r="R73" s="402"/>
    </row>
    <row r="74" spans="1:33" x14ac:dyDescent="0.25">
      <c r="A74" s="38">
        <f t="shared" si="69"/>
        <v>7</v>
      </c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2"/>
      <c r="R74" s="402"/>
    </row>
    <row r="75" spans="1:33" x14ac:dyDescent="0.25">
      <c r="A75" s="38">
        <f t="shared" si="69"/>
        <v>8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</row>
  </sheetData>
  <sheetProtection selectLockedCells="1"/>
  <mergeCells count="21">
    <mergeCell ref="I1:L1"/>
    <mergeCell ref="A3:B3"/>
    <mergeCell ref="E6:W6"/>
    <mergeCell ref="F17:F18"/>
    <mergeCell ref="I17:I18"/>
    <mergeCell ref="L17:L18"/>
    <mergeCell ref="O17:O18"/>
    <mergeCell ref="R17:R18"/>
    <mergeCell ref="U17:U18"/>
    <mergeCell ref="B75:R75"/>
    <mergeCell ref="X17:X18"/>
    <mergeCell ref="AA17:AA18"/>
    <mergeCell ref="AD17:AD18"/>
    <mergeCell ref="AG17:AG18"/>
    <mergeCell ref="B68:R68"/>
    <mergeCell ref="B69:R69"/>
    <mergeCell ref="B70:R70"/>
    <mergeCell ref="B71:R71"/>
    <mergeCell ref="B72:R72"/>
    <mergeCell ref="B73:R73"/>
    <mergeCell ref="B74:R7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B796C-CCB9-4467-AD30-9BCF482C4D42}">
  <sheetPr>
    <tabColor rgb="FF92D050"/>
  </sheetPr>
  <dimension ref="A1:R43"/>
  <sheetViews>
    <sheetView showGridLines="0" workbookViewId="0">
      <selection activeCell="B12" sqref="B12"/>
    </sheetView>
  </sheetViews>
  <sheetFormatPr defaultColWidth="9.28515625" defaultRowHeight="13.5" x14ac:dyDescent="0.25"/>
  <cols>
    <col min="1" max="1" width="28.7109375" style="11" customWidth="1"/>
    <col min="2" max="19" width="15.28515625" style="11" customWidth="1"/>
    <col min="20" max="16384" width="9.28515625" style="11"/>
  </cols>
  <sheetData>
    <row r="1" spans="1:18" ht="15.75" x14ac:dyDescent="0.3">
      <c r="A1" s="1" t="str">
        <f>Commissions!A1</f>
        <v>ATTACHMENT 5 - SUPPLIER FINANCIAL PROPOSAL</v>
      </c>
      <c r="B1" s="54"/>
      <c r="C1" s="55"/>
      <c r="D1" s="57"/>
      <c r="E1" s="57"/>
      <c r="F1" s="57"/>
    </row>
    <row r="2" spans="1:18" ht="15.75" x14ac:dyDescent="0.3">
      <c r="A2" s="1" t="str">
        <f>Instructions!A2</f>
        <v>North Carolina Agricultural &amp; Technical State University (N.C. A&amp;T)</v>
      </c>
      <c r="D2" s="57"/>
      <c r="E2" s="57"/>
      <c r="F2" s="57"/>
      <c r="J2" s="59" t="s">
        <v>27</v>
      </c>
    </row>
    <row r="3" spans="1:18" ht="13.15" customHeight="1" x14ac:dyDescent="0.25">
      <c r="A3" s="229">
        <f>Instructions!A3</f>
        <v>0</v>
      </c>
      <c r="B3" s="76"/>
      <c r="E3" s="77"/>
      <c r="F3" s="77"/>
      <c r="H3" s="77"/>
      <c r="I3" s="77"/>
      <c r="J3" s="78"/>
      <c r="L3" s="77"/>
      <c r="M3" s="77"/>
      <c r="N3" s="78"/>
      <c r="P3" s="77"/>
      <c r="Q3" s="77"/>
      <c r="R3" s="78"/>
    </row>
    <row r="4" spans="1:18" ht="13.15" customHeight="1" x14ac:dyDescent="0.25">
      <c r="A4" s="79" t="s">
        <v>28</v>
      </c>
      <c r="E4" s="77"/>
      <c r="F4" s="77"/>
      <c r="H4" s="77"/>
      <c r="I4" s="77"/>
      <c r="J4" s="78"/>
      <c r="L4" s="77"/>
      <c r="M4" s="77"/>
      <c r="N4" s="78"/>
      <c r="P4" s="77"/>
      <c r="Q4" s="77"/>
      <c r="R4" s="78"/>
    </row>
    <row r="5" spans="1:18" ht="13.15" customHeight="1" x14ac:dyDescent="0.25">
      <c r="A5" s="79"/>
      <c r="E5" s="77"/>
      <c r="F5" s="77"/>
      <c r="H5" s="77"/>
      <c r="I5" s="77"/>
      <c r="J5" s="78"/>
      <c r="L5" s="77"/>
      <c r="M5" s="77"/>
      <c r="N5" s="78"/>
      <c r="P5" s="77"/>
      <c r="Q5" s="77"/>
      <c r="R5" s="78"/>
    </row>
    <row r="6" spans="1:18" ht="13.15" customHeight="1" x14ac:dyDescent="0.25">
      <c r="A6" s="74" t="s">
        <v>29</v>
      </c>
      <c r="B6" s="74"/>
      <c r="E6" s="77"/>
      <c r="F6" s="77"/>
      <c r="H6" s="77"/>
      <c r="I6" s="77"/>
      <c r="J6" s="78"/>
      <c r="L6" s="77"/>
      <c r="M6" s="77"/>
      <c r="N6" s="78"/>
      <c r="P6" s="77"/>
      <c r="Q6" s="77"/>
      <c r="R6" s="78"/>
    </row>
    <row r="7" spans="1:18" x14ac:dyDescent="0.25">
      <c r="A7" s="53"/>
      <c r="B7" s="53"/>
      <c r="C7" s="53"/>
      <c r="D7" s="80" t="s">
        <v>27</v>
      </c>
      <c r="E7" s="80"/>
      <c r="F7" s="80"/>
      <c r="G7" s="60"/>
      <c r="J7" s="59" t="s">
        <v>27</v>
      </c>
    </row>
    <row r="8" spans="1:18" ht="27.4" customHeight="1" x14ac:dyDescent="0.25">
      <c r="A8" s="305" t="s">
        <v>30</v>
      </c>
      <c r="B8" s="307" t="s">
        <v>31</v>
      </c>
      <c r="C8" s="308"/>
      <c r="D8" s="308"/>
      <c r="E8" s="308"/>
      <c r="F8" s="309"/>
      <c r="G8" s="308" t="s">
        <v>32</v>
      </c>
      <c r="H8" s="308"/>
      <c r="I8" s="308"/>
      <c r="J8" s="308"/>
      <c r="K8" s="310"/>
    </row>
    <row r="9" spans="1:18" ht="40.5" x14ac:dyDescent="0.25">
      <c r="A9" s="306"/>
      <c r="B9" s="81" t="s">
        <v>33</v>
      </c>
      <c r="C9" s="82" t="s">
        <v>34</v>
      </c>
      <c r="D9" s="227" t="s">
        <v>35</v>
      </c>
      <c r="E9" s="227" t="s">
        <v>36</v>
      </c>
      <c r="F9" s="83" t="s">
        <v>37</v>
      </c>
      <c r="G9" s="81" t="s">
        <v>33</v>
      </c>
      <c r="H9" s="85" t="s">
        <v>34</v>
      </c>
      <c r="I9" s="84" t="s">
        <v>35</v>
      </c>
      <c r="J9" s="86" t="s">
        <v>36</v>
      </c>
      <c r="K9" s="227" t="s">
        <v>37</v>
      </c>
    </row>
    <row r="10" spans="1:18" x14ac:dyDescent="0.25">
      <c r="A10" s="87" t="s">
        <v>38</v>
      </c>
      <c r="B10" s="96"/>
      <c r="C10" s="97"/>
      <c r="D10" s="98"/>
      <c r="E10" s="98"/>
      <c r="F10" s="88"/>
      <c r="G10" s="96"/>
      <c r="H10" s="97"/>
      <c r="I10" s="98"/>
      <c r="J10" s="98"/>
      <c r="K10" s="88"/>
    </row>
    <row r="11" spans="1:18" x14ac:dyDescent="0.25">
      <c r="A11" s="89" t="s">
        <v>39</v>
      </c>
      <c r="B11" s="96"/>
      <c r="C11" s="97"/>
      <c r="D11" s="98"/>
      <c r="E11" s="98"/>
      <c r="F11" s="88"/>
      <c r="G11" s="96"/>
      <c r="H11" s="97"/>
      <c r="I11" s="98"/>
      <c r="J11" s="98"/>
      <c r="K11" s="88"/>
    </row>
    <row r="12" spans="1:18" x14ac:dyDescent="0.25">
      <c r="A12" s="89" t="s">
        <v>40</v>
      </c>
      <c r="B12" s="96"/>
      <c r="C12" s="97"/>
      <c r="D12" s="98"/>
      <c r="E12" s="98"/>
      <c r="F12" s="88"/>
      <c r="G12" s="96"/>
      <c r="H12" s="97"/>
      <c r="I12" s="98"/>
      <c r="J12" s="98"/>
      <c r="K12" s="88"/>
    </row>
    <row r="13" spans="1:18" x14ac:dyDescent="0.25">
      <c r="A13" s="87" t="s">
        <v>41</v>
      </c>
      <c r="B13" s="96"/>
      <c r="C13" s="97"/>
      <c r="D13" s="98"/>
      <c r="E13" s="98"/>
      <c r="F13" s="88"/>
      <c r="G13" s="96"/>
      <c r="H13" s="97"/>
      <c r="I13" s="98"/>
      <c r="J13" s="98"/>
      <c r="K13" s="88"/>
    </row>
    <row r="14" spans="1:18" x14ac:dyDescent="0.25">
      <c r="A14" s="89" t="s">
        <v>42</v>
      </c>
      <c r="B14" s="96"/>
      <c r="C14" s="97"/>
      <c r="D14" s="98"/>
      <c r="E14" s="98"/>
      <c r="F14" s="88"/>
      <c r="G14" s="96"/>
      <c r="H14" s="97"/>
      <c r="I14" s="98"/>
      <c r="J14" s="98"/>
      <c r="K14" s="88"/>
    </row>
    <row r="15" spans="1:18" x14ac:dyDescent="0.25">
      <c r="A15" s="89" t="s">
        <v>43</v>
      </c>
      <c r="B15" s="96"/>
      <c r="C15" s="97"/>
      <c r="D15" s="98"/>
      <c r="E15" s="98"/>
      <c r="F15" s="88"/>
      <c r="G15" s="96"/>
      <c r="H15" s="97"/>
      <c r="I15" s="98"/>
      <c r="J15" s="98"/>
      <c r="K15" s="88"/>
    </row>
    <row r="16" spans="1:18" x14ac:dyDescent="0.25">
      <c r="A16" s="89" t="s">
        <v>44</v>
      </c>
      <c r="B16" s="96"/>
      <c r="C16" s="97"/>
      <c r="D16" s="98"/>
      <c r="E16" s="98"/>
      <c r="F16" s="88"/>
      <c r="G16" s="96"/>
      <c r="H16" s="97"/>
      <c r="I16" s="98"/>
      <c r="J16" s="98"/>
      <c r="K16" s="88"/>
    </row>
    <row r="17" spans="1:11" x14ac:dyDescent="0.25">
      <c r="A17" s="89" t="s">
        <v>45</v>
      </c>
      <c r="B17" s="96"/>
      <c r="C17" s="97"/>
      <c r="D17" s="98"/>
      <c r="E17" s="98"/>
      <c r="F17" s="88"/>
      <c r="G17" s="96"/>
      <c r="H17" s="97"/>
      <c r="I17" s="98"/>
      <c r="J17" s="98"/>
      <c r="K17" s="88"/>
    </row>
    <row r="18" spans="1:11" x14ac:dyDescent="0.25">
      <c r="A18" s="89" t="s">
        <v>46</v>
      </c>
      <c r="B18" s="96"/>
      <c r="C18" s="97"/>
      <c r="D18" s="98"/>
      <c r="E18" s="98"/>
      <c r="F18" s="88"/>
      <c r="G18" s="96"/>
      <c r="H18" s="97"/>
      <c r="I18" s="98"/>
      <c r="J18" s="98"/>
      <c r="K18" s="88"/>
    </row>
    <row r="19" spans="1:11" x14ac:dyDescent="0.25">
      <c r="A19" s="89" t="s">
        <v>47</v>
      </c>
      <c r="B19" s="96"/>
      <c r="C19" s="97"/>
      <c r="D19" s="98"/>
      <c r="E19" s="98"/>
      <c r="F19" s="88"/>
      <c r="G19" s="96"/>
      <c r="H19" s="97"/>
      <c r="I19" s="98"/>
      <c r="J19" s="98"/>
      <c r="K19" s="88"/>
    </row>
    <row r="20" spans="1:11" x14ac:dyDescent="0.25">
      <c r="A20" s="89" t="s">
        <v>48</v>
      </c>
      <c r="B20" s="96"/>
      <c r="C20" s="97"/>
      <c r="D20" s="98"/>
      <c r="E20" s="98"/>
      <c r="F20" s="88"/>
      <c r="G20" s="96"/>
      <c r="H20" s="97"/>
      <c r="I20" s="98"/>
      <c r="J20" s="98"/>
      <c r="K20" s="88"/>
    </row>
    <row r="21" spans="1:11" x14ac:dyDescent="0.25">
      <c r="A21" s="89" t="s">
        <v>49</v>
      </c>
      <c r="B21" s="96"/>
      <c r="C21" s="97"/>
      <c r="D21" s="98"/>
      <c r="E21" s="98"/>
      <c r="F21" s="88"/>
      <c r="G21" s="96"/>
      <c r="H21" s="97"/>
      <c r="I21" s="98"/>
      <c r="J21" s="98"/>
      <c r="K21" s="88"/>
    </row>
    <row r="22" spans="1:11" x14ac:dyDescent="0.25">
      <c r="A22" s="89" t="s">
        <v>50</v>
      </c>
      <c r="B22" s="96"/>
      <c r="C22" s="97"/>
      <c r="D22" s="98"/>
      <c r="E22" s="98"/>
      <c r="F22" s="88"/>
      <c r="G22" s="96"/>
      <c r="H22" s="97"/>
      <c r="I22" s="98"/>
      <c r="J22" s="98"/>
      <c r="K22" s="88"/>
    </row>
    <row r="23" spans="1:11" x14ac:dyDescent="0.25">
      <c r="A23" s="90" t="s">
        <v>51</v>
      </c>
      <c r="B23" s="99"/>
      <c r="C23" s="100"/>
      <c r="D23" s="101"/>
      <c r="E23" s="101"/>
      <c r="F23" s="246"/>
      <c r="G23" s="99"/>
      <c r="H23" s="100"/>
      <c r="I23" s="101"/>
      <c r="J23" s="101"/>
      <c r="K23" s="246"/>
    </row>
    <row r="24" spans="1:11" x14ac:dyDescent="0.25">
      <c r="C24" s="92"/>
      <c r="E24" s="93" t="s">
        <v>52</v>
      </c>
      <c r="F24" s="245">
        <f>SUM(F10:F23)</f>
        <v>0</v>
      </c>
      <c r="J24" s="93" t="s">
        <v>52</v>
      </c>
      <c r="K24" s="245">
        <f>SUM(K10:K23)</f>
        <v>0</v>
      </c>
    </row>
    <row r="25" spans="1:11" x14ac:dyDescent="0.25">
      <c r="C25" s="92"/>
    </row>
    <row r="26" spans="1:11" x14ac:dyDescent="0.25">
      <c r="C26" s="92"/>
    </row>
    <row r="27" spans="1:11" ht="27.4" customHeight="1" x14ac:dyDescent="0.25">
      <c r="A27" s="305" t="s">
        <v>30</v>
      </c>
      <c r="B27" s="307" t="s">
        <v>53</v>
      </c>
      <c r="C27" s="308"/>
      <c r="D27" s="308"/>
      <c r="E27" s="308"/>
      <c r="F27" s="309"/>
      <c r="G27" s="308" t="s">
        <v>54</v>
      </c>
      <c r="H27" s="308"/>
      <c r="I27" s="308"/>
      <c r="J27" s="308"/>
      <c r="K27" s="310"/>
    </row>
    <row r="28" spans="1:11" ht="40.5" x14ac:dyDescent="0.25">
      <c r="A28" s="306"/>
      <c r="B28" s="81" t="s">
        <v>33</v>
      </c>
      <c r="C28" s="82" t="s">
        <v>34</v>
      </c>
      <c r="D28" s="227" t="s">
        <v>35</v>
      </c>
      <c r="E28" s="227" t="s">
        <v>36</v>
      </c>
      <c r="F28" s="94" t="s">
        <v>37</v>
      </c>
      <c r="G28" s="81" t="s">
        <v>33</v>
      </c>
      <c r="H28" s="85" t="s">
        <v>34</v>
      </c>
      <c r="I28" s="84" t="s">
        <v>35</v>
      </c>
      <c r="J28" s="86" t="s">
        <v>36</v>
      </c>
      <c r="K28" s="95" t="s">
        <v>37</v>
      </c>
    </row>
    <row r="29" spans="1:11" x14ac:dyDescent="0.25">
      <c r="A29" s="87" t="s">
        <v>38</v>
      </c>
      <c r="B29" s="96"/>
      <c r="C29" s="97"/>
      <c r="D29" s="98"/>
      <c r="E29" s="98"/>
      <c r="F29" s="88"/>
      <c r="G29" s="96"/>
      <c r="H29" s="97"/>
      <c r="I29" s="98"/>
      <c r="J29" s="98"/>
      <c r="K29" s="88"/>
    </row>
    <row r="30" spans="1:11" x14ac:dyDescent="0.25">
      <c r="A30" s="89" t="s">
        <v>39</v>
      </c>
      <c r="B30" s="96"/>
      <c r="C30" s="97"/>
      <c r="D30" s="98"/>
      <c r="E30" s="98"/>
      <c r="F30" s="88"/>
      <c r="G30" s="96"/>
      <c r="H30" s="97"/>
      <c r="I30" s="98"/>
      <c r="J30" s="98"/>
      <c r="K30" s="88"/>
    </row>
    <row r="31" spans="1:11" x14ac:dyDescent="0.25">
      <c r="A31" s="89" t="s">
        <v>40</v>
      </c>
      <c r="B31" s="96"/>
      <c r="C31" s="97"/>
      <c r="D31" s="98"/>
      <c r="E31" s="98"/>
      <c r="F31" s="88"/>
      <c r="G31" s="96"/>
      <c r="H31" s="97"/>
      <c r="I31" s="98"/>
      <c r="J31" s="98"/>
      <c r="K31" s="88"/>
    </row>
    <row r="32" spans="1:11" x14ac:dyDescent="0.25">
      <c r="A32" s="87" t="s">
        <v>41</v>
      </c>
      <c r="B32" s="96"/>
      <c r="C32" s="97"/>
      <c r="D32" s="98"/>
      <c r="E32" s="98"/>
      <c r="F32" s="88"/>
      <c r="G32" s="96"/>
      <c r="H32" s="97"/>
      <c r="I32" s="98"/>
      <c r="J32" s="98"/>
      <c r="K32" s="88"/>
    </row>
    <row r="33" spans="1:11" x14ac:dyDescent="0.25">
      <c r="A33" s="89" t="s">
        <v>42</v>
      </c>
      <c r="B33" s="96"/>
      <c r="C33" s="97"/>
      <c r="D33" s="98"/>
      <c r="E33" s="98"/>
      <c r="F33" s="88"/>
      <c r="G33" s="96"/>
      <c r="H33" s="97"/>
      <c r="I33" s="98"/>
      <c r="J33" s="98"/>
      <c r="K33" s="88"/>
    </row>
    <row r="34" spans="1:11" x14ac:dyDescent="0.25">
      <c r="A34" s="89" t="s">
        <v>43</v>
      </c>
      <c r="B34" s="96"/>
      <c r="C34" s="97"/>
      <c r="D34" s="98"/>
      <c r="E34" s="98"/>
      <c r="F34" s="88"/>
      <c r="G34" s="96"/>
      <c r="H34" s="97"/>
      <c r="I34" s="98"/>
      <c r="J34" s="98"/>
      <c r="K34" s="88"/>
    </row>
    <row r="35" spans="1:11" x14ac:dyDescent="0.25">
      <c r="A35" s="89" t="s">
        <v>44</v>
      </c>
      <c r="B35" s="96"/>
      <c r="C35" s="97"/>
      <c r="D35" s="98"/>
      <c r="E35" s="98"/>
      <c r="F35" s="88"/>
      <c r="G35" s="96"/>
      <c r="H35" s="97"/>
      <c r="I35" s="98"/>
      <c r="J35" s="98"/>
      <c r="K35" s="88"/>
    </row>
    <row r="36" spans="1:11" x14ac:dyDescent="0.25">
      <c r="A36" s="89" t="s">
        <v>45</v>
      </c>
      <c r="B36" s="96"/>
      <c r="C36" s="97"/>
      <c r="D36" s="98"/>
      <c r="E36" s="98"/>
      <c r="F36" s="88"/>
      <c r="G36" s="96"/>
      <c r="H36" s="97"/>
      <c r="I36" s="98"/>
      <c r="J36" s="98"/>
      <c r="K36" s="88"/>
    </row>
    <row r="37" spans="1:11" x14ac:dyDescent="0.25">
      <c r="A37" s="89" t="s">
        <v>46</v>
      </c>
      <c r="B37" s="96"/>
      <c r="C37" s="97"/>
      <c r="D37" s="98"/>
      <c r="E37" s="98"/>
      <c r="F37" s="88"/>
      <c r="G37" s="96"/>
      <c r="H37" s="97"/>
      <c r="I37" s="98"/>
      <c r="J37" s="98"/>
      <c r="K37" s="88"/>
    </row>
    <row r="38" spans="1:11" x14ac:dyDescent="0.25">
      <c r="A38" s="89" t="s">
        <v>47</v>
      </c>
      <c r="B38" s="96"/>
      <c r="C38" s="97"/>
      <c r="D38" s="98"/>
      <c r="E38" s="98"/>
      <c r="F38" s="88"/>
      <c r="G38" s="96"/>
      <c r="H38" s="97"/>
      <c r="I38" s="98"/>
      <c r="J38" s="98"/>
      <c r="K38" s="88"/>
    </row>
    <row r="39" spans="1:11" x14ac:dyDescent="0.25">
      <c r="A39" s="89" t="s">
        <v>48</v>
      </c>
      <c r="B39" s="96"/>
      <c r="C39" s="97"/>
      <c r="D39" s="98"/>
      <c r="E39" s="98"/>
      <c r="F39" s="88"/>
      <c r="G39" s="96"/>
      <c r="H39" s="97"/>
      <c r="I39" s="98"/>
      <c r="J39" s="98"/>
      <c r="K39" s="88"/>
    </row>
    <row r="40" spans="1:11" x14ac:dyDescent="0.25">
      <c r="A40" s="89" t="s">
        <v>49</v>
      </c>
      <c r="B40" s="96"/>
      <c r="C40" s="97"/>
      <c r="D40" s="98"/>
      <c r="E40" s="98"/>
      <c r="F40" s="88"/>
      <c r="G40" s="96"/>
      <c r="H40" s="97"/>
      <c r="I40" s="98"/>
      <c r="J40" s="98"/>
      <c r="K40" s="88"/>
    </row>
    <row r="41" spans="1:11" x14ac:dyDescent="0.25">
      <c r="A41" s="89" t="s">
        <v>50</v>
      </c>
      <c r="B41" s="96"/>
      <c r="C41" s="97"/>
      <c r="D41" s="98"/>
      <c r="E41" s="98"/>
      <c r="F41" s="88"/>
      <c r="G41" s="96"/>
      <c r="H41" s="97"/>
      <c r="I41" s="98"/>
      <c r="J41" s="98"/>
      <c r="K41" s="88"/>
    </row>
    <row r="42" spans="1:11" x14ac:dyDescent="0.25">
      <c r="A42" s="90" t="s">
        <v>51</v>
      </c>
      <c r="B42" s="99"/>
      <c r="C42" s="100"/>
      <c r="D42" s="101"/>
      <c r="E42" s="101"/>
      <c r="F42" s="246"/>
      <c r="G42" s="99"/>
      <c r="H42" s="100"/>
      <c r="I42" s="101"/>
      <c r="J42" s="101"/>
      <c r="K42" s="246"/>
    </row>
    <row r="43" spans="1:11" x14ac:dyDescent="0.25">
      <c r="C43" s="92"/>
      <c r="E43" s="93" t="s">
        <v>52</v>
      </c>
      <c r="F43" s="245">
        <f>SUM(F29:F42)</f>
        <v>0</v>
      </c>
      <c r="J43" s="93" t="s">
        <v>52</v>
      </c>
      <c r="K43" s="245">
        <f>SUM(K29:K42)</f>
        <v>0</v>
      </c>
    </row>
  </sheetData>
  <sheetProtection selectLockedCells="1"/>
  <mergeCells count="6">
    <mergeCell ref="A27:A28"/>
    <mergeCell ref="B8:F8"/>
    <mergeCell ref="G8:K8"/>
    <mergeCell ref="B27:F27"/>
    <mergeCell ref="G27:K27"/>
    <mergeCell ref="A8:A9"/>
  </mergeCells>
  <pageMargins left="0.7" right="0.7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CB41C-1506-4453-81E6-E1B10333157F}">
  <sheetPr>
    <tabColor rgb="FFFFC000"/>
  </sheetPr>
  <dimension ref="A1:O28"/>
  <sheetViews>
    <sheetView showGridLines="0" zoomScaleNormal="100" workbookViewId="0">
      <selection activeCell="C32" sqref="C32"/>
    </sheetView>
  </sheetViews>
  <sheetFormatPr defaultColWidth="9.28515625" defaultRowHeight="13.5" x14ac:dyDescent="0.25"/>
  <cols>
    <col min="1" max="1" width="7.7109375" style="11" customWidth="1"/>
    <col min="2" max="2" width="20.7109375" style="11" customWidth="1"/>
    <col min="3" max="3" width="24.7109375" style="11" customWidth="1"/>
    <col min="4" max="4" width="13.7109375" style="11" customWidth="1"/>
    <col min="5" max="5" width="3.7109375" style="11" customWidth="1"/>
    <col min="6" max="6" width="13.7109375" style="11" customWidth="1"/>
    <col min="7" max="7" width="3.7109375" style="11" customWidth="1"/>
    <col min="8" max="9" width="13.7109375" style="11" customWidth="1"/>
    <col min="10" max="10" width="3.7109375" style="11" customWidth="1"/>
    <col min="11" max="12" width="13.7109375" style="11" customWidth="1"/>
    <col min="13" max="13" width="3.7109375" style="11" customWidth="1"/>
    <col min="14" max="15" width="13.7109375" style="11" customWidth="1"/>
    <col min="16" max="16384" width="9.28515625" style="11"/>
  </cols>
  <sheetData>
    <row r="1" spans="1:15" ht="15.75" x14ac:dyDescent="0.3">
      <c r="A1" s="53" t="s">
        <v>249</v>
      </c>
      <c r="B1" s="53"/>
      <c r="D1" s="54"/>
    </row>
    <row r="2" spans="1:15" x14ac:dyDescent="0.25">
      <c r="A2" s="1" t="str">
        <f>Instructions!A2</f>
        <v>North Carolina Agricultural &amp; Technical State University (N.C. A&amp;T)</v>
      </c>
      <c r="B2" s="53"/>
    </row>
    <row r="3" spans="1:15" ht="15.75" x14ac:dyDescent="0.3">
      <c r="A3" s="304">
        <f>Instructions!A3</f>
        <v>0</v>
      </c>
      <c r="B3" s="304"/>
      <c r="D3" s="55"/>
    </row>
    <row r="4" spans="1:15" ht="15.75" x14ac:dyDescent="0.3">
      <c r="A4" s="56" t="s">
        <v>55</v>
      </c>
      <c r="D4" s="57"/>
    </row>
    <row r="5" spans="1:15" x14ac:dyDescent="0.25">
      <c r="A5" s="58"/>
      <c r="B5" s="58"/>
      <c r="C5" s="59"/>
      <c r="D5" s="60"/>
    </row>
    <row r="6" spans="1:15" x14ac:dyDescent="0.25">
      <c r="A6" s="61" t="s">
        <v>56</v>
      </c>
      <c r="B6" s="58"/>
      <c r="C6" s="59"/>
      <c r="D6" s="60"/>
    </row>
    <row r="7" spans="1:15" x14ac:dyDescent="0.25">
      <c r="A7" s="61" t="s">
        <v>57</v>
      </c>
      <c r="B7" s="58"/>
      <c r="C7" s="59"/>
      <c r="D7" s="60"/>
    </row>
    <row r="8" spans="1:15" x14ac:dyDescent="0.25">
      <c r="A8" s="61"/>
      <c r="B8" s="58"/>
      <c r="C8" s="59"/>
      <c r="D8" s="60"/>
    </row>
    <row r="9" spans="1:15" ht="49.9" customHeight="1" x14ac:dyDescent="0.25">
      <c r="A9" s="318" t="s">
        <v>58</v>
      </c>
      <c r="B9" s="318"/>
      <c r="C9" s="318"/>
      <c r="D9" s="230" t="s">
        <v>59</v>
      </c>
      <c r="F9" s="313" t="s">
        <v>60</v>
      </c>
      <c r="G9" s="313"/>
      <c r="H9" s="313"/>
      <c r="I9" s="313"/>
      <c r="K9" s="313" t="s">
        <v>61</v>
      </c>
      <c r="L9" s="313"/>
      <c r="N9" s="313" t="s">
        <v>62</v>
      </c>
      <c r="O9" s="313"/>
    </row>
    <row r="10" spans="1:15" ht="13.15" customHeight="1" x14ac:dyDescent="0.25">
      <c r="A10" s="314" t="s">
        <v>63</v>
      </c>
      <c r="B10" s="314"/>
      <c r="C10" s="314"/>
      <c r="D10" s="62"/>
      <c r="F10" s="232" t="s">
        <v>64</v>
      </c>
      <c r="G10" s="63"/>
      <c r="H10" s="227" t="s">
        <v>65</v>
      </c>
      <c r="I10" s="227" t="s">
        <v>66</v>
      </c>
      <c r="J10" s="64"/>
      <c r="K10" s="65" t="s">
        <v>67</v>
      </c>
      <c r="L10" s="65" t="s">
        <v>68</v>
      </c>
      <c r="M10" s="64"/>
      <c r="N10" s="65" t="s">
        <v>67</v>
      </c>
      <c r="O10" s="65" t="s">
        <v>68</v>
      </c>
    </row>
    <row r="11" spans="1:15" x14ac:dyDescent="0.25">
      <c r="A11" s="314" t="s">
        <v>69</v>
      </c>
      <c r="B11" s="314"/>
      <c r="C11" s="314"/>
      <c r="D11" s="66"/>
      <c r="F11" s="67">
        <v>0</v>
      </c>
      <c r="G11" s="68" t="s">
        <v>70</v>
      </c>
      <c r="H11" s="67"/>
      <c r="I11" s="69"/>
      <c r="K11" s="68">
        <v>2021</v>
      </c>
      <c r="L11" s="67"/>
      <c r="N11" s="68">
        <v>2021</v>
      </c>
      <c r="O11" s="67"/>
    </row>
    <row r="12" spans="1:15" x14ac:dyDescent="0.25">
      <c r="A12" s="314" t="s">
        <v>71</v>
      </c>
      <c r="B12" s="314"/>
      <c r="C12" s="314"/>
      <c r="D12" s="62"/>
      <c r="F12" s="67"/>
      <c r="G12" s="68" t="s">
        <v>70</v>
      </c>
      <c r="H12" s="67"/>
      <c r="I12" s="69"/>
      <c r="K12" s="73">
        <f>K11+1</f>
        <v>2022</v>
      </c>
      <c r="L12" s="67"/>
      <c r="N12" s="73">
        <f>N11+1</f>
        <v>2022</v>
      </c>
      <c r="O12" s="67"/>
    </row>
    <row r="13" spans="1:15" x14ac:dyDescent="0.25">
      <c r="A13" s="314" t="s">
        <v>72</v>
      </c>
      <c r="B13" s="314"/>
      <c r="C13" s="314"/>
      <c r="D13" s="69"/>
      <c r="F13" s="67"/>
      <c r="G13" s="68" t="s">
        <v>70</v>
      </c>
      <c r="H13" s="67"/>
      <c r="I13" s="69"/>
      <c r="K13" s="73">
        <f t="shared" ref="K13:K20" si="0">K12+1</f>
        <v>2023</v>
      </c>
      <c r="L13" s="67"/>
      <c r="N13" s="73">
        <f t="shared" ref="N13:N20" si="1">N12+1</f>
        <v>2023</v>
      </c>
      <c r="O13" s="67"/>
    </row>
    <row r="14" spans="1:15" x14ac:dyDescent="0.25">
      <c r="A14" s="314" t="s">
        <v>73</v>
      </c>
      <c r="B14" s="314"/>
      <c r="C14" s="314"/>
      <c r="D14" s="69"/>
      <c r="F14" s="67"/>
      <c r="G14" s="68" t="s">
        <v>70</v>
      </c>
      <c r="H14" s="67"/>
      <c r="I14" s="69"/>
      <c r="K14" s="73">
        <f t="shared" si="0"/>
        <v>2024</v>
      </c>
      <c r="L14" s="67"/>
      <c r="N14" s="73">
        <f t="shared" si="1"/>
        <v>2024</v>
      </c>
      <c r="O14" s="67"/>
    </row>
    <row r="15" spans="1:15" x14ac:dyDescent="0.25">
      <c r="A15" s="314" t="s">
        <v>74</v>
      </c>
      <c r="B15" s="314"/>
      <c r="C15" s="314"/>
      <c r="D15" s="69"/>
      <c r="F15" s="67"/>
      <c r="G15" s="68" t="s">
        <v>70</v>
      </c>
      <c r="H15" s="67"/>
      <c r="I15" s="69"/>
      <c r="K15" s="73">
        <f t="shared" si="0"/>
        <v>2025</v>
      </c>
      <c r="L15" s="67"/>
      <c r="N15" s="73">
        <f t="shared" si="1"/>
        <v>2025</v>
      </c>
      <c r="O15" s="67"/>
    </row>
    <row r="16" spans="1:15" x14ac:dyDescent="0.25">
      <c r="A16" s="314" t="s">
        <v>75</v>
      </c>
      <c r="B16" s="314"/>
      <c r="C16" s="314"/>
      <c r="D16" s="69"/>
      <c r="F16" s="67"/>
      <c r="G16" s="68" t="s">
        <v>70</v>
      </c>
      <c r="H16" s="67"/>
      <c r="I16" s="69"/>
      <c r="K16" s="73">
        <f t="shared" si="0"/>
        <v>2026</v>
      </c>
      <c r="L16" s="67"/>
      <c r="N16" s="73">
        <f t="shared" si="1"/>
        <v>2026</v>
      </c>
      <c r="O16" s="67"/>
    </row>
    <row r="17" spans="1:15" x14ac:dyDescent="0.25">
      <c r="A17" s="314" t="s">
        <v>76</v>
      </c>
      <c r="B17" s="314"/>
      <c r="C17" s="314"/>
      <c r="D17" s="62"/>
      <c r="F17" s="67"/>
      <c r="G17" s="68" t="s">
        <v>70</v>
      </c>
      <c r="H17" s="67"/>
      <c r="I17" s="69"/>
      <c r="K17" s="73">
        <f t="shared" si="0"/>
        <v>2027</v>
      </c>
      <c r="L17" s="67"/>
      <c r="N17" s="73">
        <f t="shared" si="1"/>
        <v>2027</v>
      </c>
      <c r="O17" s="67"/>
    </row>
    <row r="18" spans="1:15" x14ac:dyDescent="0.25">
      <c r="A18" s="314" t="s">
        <v>77</v>
      </c>
      <c r="B18" s="314"/>
      <c r="C18" s="314"/>
      <c r="D18" s="69"/>
      <c r="F18" s="67"/>
      <c r="G18" s="68" t="s">
        <v>70</v>
      </c>
      <c r="H18" s="67"/>
      <c r="I18" s="69"/>
      <c r="K18" s="73">
        <f t="shared" si="0"/>
        <v>2028</v>
      </c>
      <c r="L18" s="67"/>
      <c r="N18" s="73">
        <f t="shared" si="1"/>
        <v>2028</v>
      </c>
      <c r="O18" s="67"/>
    </row>
    <row r="19" spans="1:15" x14ac:dyDescent="0.25">
      <c r="A19" s="314" t="s">
        <v>78</v>
      </c>
      <c r="B19" s="314"/>
      <c r="C19" s="314"/>
      <c r="D19" s="69"/>
      <c r="F19" s="67"/>
      <c r="G19" s="68" t="s">
        <v>70</v>
      </c>
      <c r="H19" s="67"/>
      <c r="I19" s="69"/>
      <c r="K19" s="73">
        <f t="shared" si="0"/>
        <v>2029</v>
      </c>
      <c r="L19" s="67"/>
      <c r="N19" s="73">
        <f t="shared" si="1"/>
        <v>2029</v>
      </c>
      <c r="O19" s="67"/>
    </row>
    <row r="20" spans="1:15" x14ac:dyDescent="0.25">
      <c r="A20" s="241" t="s">
        <v>79</v>
      </c>
      <c r="B20" s="241"/>
      <c r="C20" s="241"/>
      <c r="D20" s="69"/>
      <c r="F20" s="67"/>
      <c r="G20" s="68" t="s">
        <v>70</v>
      </c>
      <c r="H20" s="67"/>
      <c r="I20" s="69"/>
      <c r="K20" s="73">
        <f t="shared" si="0"/>
        <v>2030</v>
      </c>
      <c r="L20" s="67"/>
      <c r="N20" s="73">
        <f t="shared" si="1"/>
        <v>2030</v>
      </c>
      <c r="O20" s="67"/>
    </row>
    <row r="21" spans="1:15" x14ac:dyDescent="0.25">
      <c r="A21" s="315" t="s">
        <v>80</v>
      </c>
      <c r="B21" s="316"/>
      <c r="C21" s="317"/>
      <c r="D21" s="69"/>
      <c r="F21" s="67"/>
      <c r="G21" s="68" t="s">
        <v>70</v>
      </c>
      <c r="H21" s="67"/>
      <c r="I21" s="69"/>
      <c r="K21" s="70" t="s">
        <v>52</v>
      </c>
      <c r="L21" s="36">
        <f>SUM(L11:L20)</f>
        <v>0</v>
      </c>
      <c r="N21" s="70" t="s">
        <v>52</v>
      </c>
      <c r="O21" s="36">
        <f>SUM(O11:O20)</f>
        <v>0</v>
      </c>
    </row>
    <row r="22" spans="1:15" x14ac:dyDescent="0.25">
      <c r="A22" s="238" t="s">
        <v>81</v>
      </c>
      <c r="B22" s="239"/>
      <c r="C22" s="240"/>
      <c r="D22" s="69"/>
      <c r="F22" s="67"/>
      <c r="G22" s="68" t="s">
        <v>70</v>
      </c>
      <c r="H22" s="67"/>
      <c r="I22" s="69"/>
    </row>
    <row r="23" spans="1:15" x14ac:dyDescent="0.25">
      <c r="A23" s="11" t="s">
        <v>251</v>
      </c>
      <c r="D23" s="69"/>
      <c r="F23" s="67"/>
      <c r="G23" s="68" t="s">
        <v>70</v>
      </c>
      <c r="H23" s="67"/>
      <c r="I23" s="69"/>
    </row>
    <row r="24" spans="1:15" x14ac:dyDescent="0.25">
      <c r="A24" s="315" t="s">
        <v>82</v>
      </c>
      <c r="B24" s="316"/>
      <c r="C24" s="317"/>
      <c r="D24" s="62"/>
      <c r="F24" s="72"/>
      <c r="G24" s="68" t="s">
        <v>70</v>
      </c>
      <c r="H24" s="67"/>
      <c r="I24" s="69"/>
    </row>
    <row r="25" spans="1:15" x14ac:dyDescent="0.25">
      <c r="A25" s="71" t="s">
        <v>83</v>
      </c>
      <c r="B25" s="236"/>
      <c r="C25" s="237"/>
      <c r="D25" s="69"/>
      <c r="F25" s="311" t="s">
        <v>84</v>
      </c>
      <c r="G25" s="312"/>
      <c r="H25" s="67"/>
      <c r="I25" s="69"/>
    </row>
    <row r="26" spans="1:15" x14ac:dyDescent="0.25">
      <c r="A26" s="71" t="s">
        <v>83</v>
      </c>
      <c r="B26" s="236"/>
      <c r="C26" s="237"/>
      <c r="D26" s="69"/>
    </row>
    <row r="27" spans="1:15" x14ac:dyDescent="0.25">
      <c r="A27" s="11" t="s">
        <v>85</v>
      </c>
    </row>
    <row r="28" spans="1:15" x14ac:dyDescent="0.25">
      <c r="A28" s="259"/>
      <c r="B28" s="259"/>
    </row>
  </sheetData>
  <sheetProtection selectLockedCells="1"/>
  <mergeCells count="18">
    <mergeCell ref="A3:B3"/>
    <mergeCell ref="A9:C9"/>
    <mergeCell ref="N9:O9"/>
    <mergeCell ref="F25:G25"/>
    <mergeCell ref="F9:I9"/>
    <mergeCell ref="K9:L9"/>
    <mergeCell ref="A16:C16"/>
    <mergeCell ref="A17:C17"/>
    <mergeCell ref="A18:C18"/>
    <mergeCell ref="A10:C10"/>
    <mergeCell ref="A11:C11"/>
    <mergeCell ref="A12:C12"/>
    <mergeCell ref="A13:C13"/>
    <mergeCell ref="A14:C14"/>
    <mergeCell ref="A15:C15"/>
    <mergeCell ref="A21:C21"/>
    <mergeCell ref="A19:C19"/>
    <mergeCell ref="A24:C24"/>
  </mergeCells>
  <pageMargins left="0.45" right="0.45" top="0.75" bottom="0.5" header="0.3" footer="0.3"/>
  <pageSetup scale="7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</sheetPr>
  <dimension ref="A1:L50"/>
  <sheetViews>
    <sheetView showGridLines="0" zoomScaleNormal="100" workbookViewId="0">
      <selection activeCell="I23" sqref="I23"/>
    </sheetView>
  </sheetViews>
  <sheetFormatPr defaultColWidth="9.28515625" defaultRowHeight="13.5" x14ac:dyDescent="0.25"/>
  <cols>
    <col min="1" max="1" width="2.7109375" style="11" customWidth="1"/>
    <col min="2" max="5" width="7.7109375" style="11" customWidth="1"/>
    <col min="6" max="7" width="12.7109375" style="11" customWidth="1"/>
    <col min="8" max="8" width="14.7109375" style="11" customWidth="1"/>
    <col min="9" max="10" width="13.7109375" style="11" customWidth="1"/>
    <col min="11" max="12" width="14.7109375" style="11" customWidth="1"/>
    <col min="13" max="16384" width="9.28515625" style="11"/>
  </cols>
  <sheetData>
    <row r="1" spans="1:12" x14ac:dyDescent="0.25">
      <c r="A1" s="1" t="str">
        <f>Commissions!A1</f>
        <v>ATTACHMENT 5 - SUPPLIER FINANCIAL PROPOSAL</v>
      </c>
    </row>
    <row r="2" spans="1:12" x14ac:dyDescent="0.25">
      <c r="A2" s="1" t="str">
        <f>Instructions!A2</f>
        <v>North Carolina Agricultural &amp; Technical State University (N.C. A&amp;T)</v>
      </c>
    </row>
    <row r="3" spans="1:12" x14ac:dyDescent="0.25">
      <c r="A3" s="328">
        <f>Instructions!A3</f>
        <v>0</v>
      </c>
      <c r="B3" s="328"/>
      <c r="C3" s="328"/>
      <c r="D3" s="328"/>
      <c r="G3" s="76"/>
    </row>
    <row r="4" spans="1:12" x14ac:dyDescent="0.25">
      <c r="A4" s="56" t="s">
        <v>86</v>
      </c>
    </row>
    <row r="5" spans="1:12" x14ac:dyDescent="0.25">
      <c r="A5" s="53"/>
    </row>
    <row r="6" spans="1:12" x14ac:dyDescent="0.25">
      <c r="A6" s="61" t="s">
        <v>87</v>
      </c>
      <c r="G6" s="61"/>
    </row>
    <row r="7" spans="1:12" x14ac:dyDescent="0.25">
      <c r="A7" s="61" t="s">
        <v>88</v>
      </c>
      <c r="G7" s="61"/>
    </row>
    <row r="8" spans="1:12" x14ac:dyDescent="0.25">
      <c r="B8" s="61"/>
      <c r="C8" s="61"/>
      <c r="D8" s="61"/>
      <c r="E8" s="233"/>
      <c r="F8" s="233"/>
      <c r="G8" s="61"/>
    </row>
    <row r="9" spans="1:12" x14ac:dyDescent="0.25">
      <c r="A9" s="60">
        <v>1</v>
      </c>
      <c r="B9" s="11" t="s">
        <v>89</v>
      </c>
    </row>
    <row r="10" spans="1:12" x14ac:dyDescent="0.25">
      <c r="B10" s="318" t="s">
        <v>90</v>
      </c>
      <c r="C10" s="318"/>
      <c r="D10" s="318" t="s">
        <v>91</v>
      </c>
      <c r="E10" s="318"/>
    </row>
    <row r="11" spans="1:12" x14ac:dyDescent="0.25">
      <c r="B11" s="322"/>
      <c r="C11" s="323"/>
      <c r="D11" s="322"/>
      <c r="E11" s="323"/>
      <c r="I11" s="60"/>
      <c r="J11" s="60"/>
      <c r="K11" s="234"/>
      <c r="L11" s="60"/>
    </row>
    <row r="12" spans="1:12" x14ac:dyDescent="0.25">
      <c r="I12" s="60"/>
      <c r="J12" s="60"/>
      <c r="K12" s="234"/>
      <c r="L12" s="60"/>
    </row>
    <row r="13" spans="1:12" x14ac:dyDescent="0.25">
      <c r="A13" s="60">
        <v>2</v>
      </c>
      <c r="B13" s="11" t="s">
        <v>92</v>
      </c>
      <c r="I13" s="60"/>
      <c r="J13" s="60"/>
    </row>
    <row r="14" spans="1:12" x14ac:dyDescent="0.25">
      <c r="B14" s="324" t="s">
        <v>93</v>
      </c>
      <c r="C14" s="324"/>
      <c r="D14" s="324" t="s">
        <v>94</v>
      </c>
      <c r="E14" s="324"/>
      <c r="I14" s="60"/>
      <c r="J14" s="60"/>
    </row>
    <row r="15" spans="1:12" x14ac:dyDescent="0.25">
      <c r="B15" s="322"/>
      <c r="C15" s="323"/>
      <c r="D15" s="322"/>
      <c r="E15" s="323"/>
      <c r="I15" s="60"/>
      <c r="J15" s="60"/>
      <c r="K15" s="155"/>
      <c r="L15" s="155"/>
    </row>
    <row r="16" spans="1:12" x14ac:dyDescent="0.25">
      <c r="I16" s="60"/>
      <c r="J16" s="60"/>
      <c r="K16" s="155"/>
      <c r="L16" s="155"/>
    </row>
    <row r="17" spans="1:11" x14ac:dyDescent="0.25">
      <c r="A17" s="60">
        <v>3</v>
      </c>
      <c r="B17" s="11" t="s">
        <v>95</v>
      </c>
    </row>
    <row r="18" spans="1:11" x14ac:dyDescent="0.25">
      <c r="B18" s="318" t="s">
        <v>90</v>
      </c>
      <c r="C18" s="318"/>
      <c r="D18" s="318" t="s">
        <v>91</v>
      </c>
      <c r="E18" s="318"/>
    </row>
    <row r="19" spans="1:11" x14ac:dyDescent="0.25">
      <c r="B19" s="322"/>
      <c r="C19" s="323"/>
      <c r="D19" s="322"/>
      <c r="E19" s="323"/>
      <c r="K19" s="102"/>
    </row>
    <row r="20" spans="1:11" x14ac:dyDescent="0.25">
      <c r="K20" s="102"/>
    </row>
    <row r="21" spans="1:11" x14ac:dyDescent="0.25">
      <c r="A21" s="53" t="s">
        <v>96</v>
      </c>
      <c r="K21" s="102"/>
    </row>
    <row r="22" spans="1:11" x14ac:dyDescent="0.25">
      <c r="J22" s="102"/>
    </row>
    <row r="23" spans="1:11" ht="25.15" customHeight="1" x14ac:dyDescent="0.25">
      <c r="A23" s="329" t="s">
        <v>97</v>
      </c>
      <c r="B23" s="330"/>
      <c r="C23" s="330"/>
      <c r="D23" s="330"/>
      <c r="E23" s="331"/>
      <c r="F23" s="318" t="s">
        <v>98</v>
      </c>
    </row>
    <row r="24" spans="1:11" ht="25.15" customHeight="1" x14ac:dyDescent="0.25">
      <c r="A24" s="332"/>
      <c r="B24" s="333"/>
      <c r="C24" s="333"/>
      <c r="D24" s="333"/>
      <c r="E24" s="334"/>
      <c r="F24" s="318"/>
    </row>
    <row r="25" spans="1:11" x14ac:dyDescent="0.25">
      <c r="A25" s="319"/>
      <c r="B25" s="320"/>
      <c r="C25" s="320"/>
      <c r="D25" s="320"/>
      <c r="E25" s="321"/>
      <c r="F25" s="103"/>
    </row>
    <row r="26" spans="1:11" x14ac:dyDescent="0.25">
      <c r="A26" s="319"/>
      <c r="B26" s="320"/>
      <c r="C26" s="320"/>
      <c r="D26" s="320"/>
      <c r="E26" s="321"/>
      <c r="F26" s="103"/>
    </row>
    <row r="27" spans="1:11" x14ac:dyDescent="0.25">
      <c r="A27" s="319"/>
      <c r="B27" s="320"/>
      <c r="C27" s="320"/>
      <c r="D27" s="320"/>
      <c r="E27" s="321"/>
      <c r="F27" s="103"/>
    </row>
    <row r="28" spans="1:11" x14ac:dyDescent="0.25">
      <c r="A28" s="319"/>
      <c r="B28" s="320"/>
      <c r="C28" s="320"/>
      <c r="D28" s="320"/>
      <c r="E28" s="321"/>
      <c r="F28" s="103"/>
    </row>
    <row r="29" spans="1:11" x14ac:dyDescent="0.25">
      <c r="A29" s="319"/>
      <c r="B29" s="320"/>
      <c r="C29" s="320"/>
      <c r="D29" s="320"/>
      <c r="E29" s="321"/>
      <c r="F29" s="103"/>
    </row>
    <row r="30" spans="1:11" x14ac:dyDescent="0.25">
      <c r="A30" s="319"/>
      <c r="B30" s="320"/>
      <c r="C30" s="320"/>
      <c r="D30" s="320"/>
      <c r="E30" s="321"/>
      <c r="F30" s="103"/>
    </row>
    <row r="31" spans="1:11" x14ac:dyDescent="0.25">
      <c r="A31" s="319"/>
      <c r="B31" s="320"/>
      <c r="C31" s="320"/>
      <c r="D31" s="320"/>
      <c r="E31" s="321"/>
      <c r="F31" s="103"/>
    </row>
    <row r="32" spans="1:11" x14ac:dyDescent="0.25">
      <c r="A32" s="319"/>
      <c r="B32" s="320"/>
      <c r="C32" s="320"/>
      <c r="D32" s="320"/>
      <c r="E32" s="321"/>
      <c r="F32" s="103"/>
    </row>
    <row r="33" spans="1:6" x14ac:dyDescent="0.25">
      <c r="A33" s="319"/>
      <c r="B33" s="320"/>
      <c r="C33" s="320"/>
      <c r="D33" s="320"/>
      <c r="E33" s="321"/>
      <c r="F33" s="103"/>
    </row>
    <row r="34" spans="1:6" x14ac:dyDescent="0.25">
      <c r="A34" s="319"/>
      <c r="B34" s="320"/>
      <c r="C34" s="320"/>
      <c r="D34" s="320"/>
      <c r="E34" s="321"/>
      <c r="F34" s="103"/>
    </row>
    <row r="35" spans="1:6" x14ac:dyDescent="0.25">
      <c r="A35" s="319"/>
      <c r="B35" s="320"/>
      <c r="C35" s="320"/>
      <c r="D35" s="320"/>
      <c r="E35" s="321"/>
      <c r="F35" s="103"/>
    </row>
    <row r="36" spans="1:6" x14ac:dyDescent="0.25">
      <c r="A36" s="319"/>
      <c r="B36" s="320"/>
      <c r="C36" s="320"/>
      <c r="D36" s="320"/>
      <c r="E36" s="321"/>
      <c r="F36" s="103"/>
    </row>
    <row r="37" spans="1:6" x14ac:dyDescent="0.25">
      <c r="A37" s="319"/>
      <c r="B37" s="320"/>
      <c r="C37" s="320"/>
      <c r="D37" s="320"/>
      <c r="E37" s="321"/>
      <c r="F37" s="103"/>
    </row>
    <row r="38" spans="1:6" x14ac:dyDescent="0.25">
      <c r="A38" s="319"/>
      <c r="B38" s="320"/>
      <c r="C38" s="320"/>
      <c r="D38" s="320"/>
      <c r="E38" s="321"/>
      <c r="F38" s="103"/>
    </row>
    <row r="39" spans="1:6" x14ac:dyDescent="0.25">
      <c r="A39" s="319"/>
      <c r="B39" s="320"/>
      <c r="C39" s="320"/>
      <c r="D39" s="320"/>
      <c r="E39" s="321"/>
      <c r="F39" s="103"/>
    </row>
    <row r="40" spans="1:6" x14ac:dyDescent="0.25">
      <c r="A40" s="319"/>
      <c r="B40" s="320"/>
      <c r="C40" s="320"/>
      <c r="D40" s="320"/>
      <c r="E40" s="321"/>
      <c r="F40" s="103"/>
    </row>
    <row r="41" spans="1:6" x14ac:dyDescent="0.25">
      <c r="A41" s="319"/>
      <c r="B41" s="320"/>
      <c r="C41" s="320"/>
      <c r="D41" s="320"/>
      <c r="E41" s="321"/>
      <c r="F41" s="103"/>
    </row>
    <row r="42" spans="1:6" x14ac:dyDescent="0.25">
      <c r="A42" s="319"/>
      <c r="B42" s="320"/>
      <c r="C42" s="320"/>
      <c r="D42" s="320"/>
      <c r="E42" s="321"/>
      <c r="F42" s="103"/>
    </row>
    <row r="43" spans="1:6" x14ac:dyDescent="0.25">
      <c r="A43" s="319"/>
      <c r="B43" s="320"/>
      <c r="C43" s="320"/>
      <c r="D43" s="320"/>
      <c r="E43" s="321"/>
      <c r="F43" s="103"/>
    </row>
    <row r="44" spans="1:6" x14ac:dyDescent="0.25">
      <c r="A44" s="319"/>
      <c r="B44" s="320"/>
      <c r="C44" s="320"/>
      <c r="D44" s="320"/>
      <c r="E44" s="321"/>
      <c r="F44" s="103"/>
    </row>
    <row r="45" spans="1:6" x14ac:dyDescent="0.25">
      <c r="A45" s="319"/>
      <c r="B45" s="320"/>
      <c r="C45" s="320"/>
      <c r="D45" s="320"/>
      <c r="E45" s="321"/>
      <c r="F45" s="103"/>
    </row>
    <row r="46" spans="1:6" x14ac:dyDescent="0.25">
      <c r="A46" s="319"/>
      <c r="B46" s="320"/>
      <c r="C46" s="320"/>
      <c r="D46" s="320"/>
      <c r="E46" s="321"/>
      <c r="F46" s="103"/>
    </row>
    <row r="47" spans="1:6" x14ac:dyDescent="0.25">
      <c r="A47" s="319"/>
      <c r="B47" s="320"/>
      <c r="C47" s="320"/>
      <c r="D47" s="320"/>
      <c r="E47" s="321"/>
      <c r="F47" s="103"/>
    </row>
    <row r="48" spans="1:6" x14ac:dyDescent="0.25">
      <c r="A48" s="319"/>
      <c r="B48" s="320"/>
      <c r="C48" s="320"/>
      <c r="D48" s="320"/>
      <c r="E48" s="321"/>
      <c r="F48" s="103"/>
    </row>
    <row r="49" spans="1:6" x14ac:dyDescent="0.25">
      <c r="A49" s="319"/>
      <c r="B49" s="320"/>
      <c r="C49" s="320"/>
      <c r="D49" s="320"/>
      <c r="E49" s="321"/>
      <c r="F49" s="103"/>
    </row>
    <row r="50" spans="1:6" x14ac:dyDescent="0.25">
      <c r="A50" s="325" t="s">
        <v>99</v>
      </c>
      <c r="B50" s="326"/>
      <c r="C50" s="326"/>
      <c r="D50" s="326"/>
      <c r="E50" s="327"/>
      <c r="F50" s="104">
        <f>SUM(F25:F49)</f>
        <v>0</v>
      </c>
    </row>
  </sheetData>
  <sheetProtection selectLockedCells="1"/>
  <mergeCells count="41">
    <mergeCell ref="A50:E50"/>
    <mergeCell ref="A3:D3"/>
    <mergeCell ref="A45:E45"/>
    <mergeCell ref="A46:E46"/>
    <mergeCell ref="A47:E47"/>
    <mergeCell ref="A48:E48"/>
    <mergeCell ref="A49:E49"/>
    <mergeCell ref="A40:E40"/>
    <mergeCell ref="A41:E41"/>
    <mergeCell ref="A42:E42"/>
    <mergeCell ref="A43:E43"/>
    <mergeCell ref="A44:E44"/>
    <mergeCell ref="B19:C19"/>
    <mergeCell ref="D19:E19"/>
    <mergeCell ref="A23:E24"/>
    <mergeCell ref="A25:E25"/>
    <mergeCell ref="A26:E26"/>
    <mergeCell ref="B14:C14"/>
    <mergeCell ref="D14:E14"/>
    <mergeCell ref="B15:C15"/>
    <mergeCell ref="D15:E15"/>
    <mergeCell ref="B18:C18"/>
    <mergeCell ref="D18:E18"/>
    <mergeCell ref="B10:C10"/>
    <mergeCell ref="B11:C11"/>
    <mergeCell ref="D10:E10"/>
    <mergeCell ref="D11:E11"/>
    <mergeCell ref="F23:F24"/>
    <mergeCell ref="A27:E27"/>
    <mergeCell ref="A28:E28"/>
    <mergeCell ref="A29:E29"/>
    <mergeCell ref="A30:E30"/>
    <mergeCell ref="A31:E31"/>
    <mergeCell ref="A37:E37"/>
    <mergeCell ref="A38:E38"/>
    <mergeCell ref="A39:E39"/>
    <mergeCell ref="A32:E32"/>
    <mergeCell ref="A33:E33"/>
    <mergeCell ref="A34:E34"/>
    <mergeCell ref="A35:E35"/>
    <mergeCell ref="A36:E36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U61"/>
  <sheetViews>
    <sheetView showGridLines="0" topLeftCell="A21" zoomScaleNormal="100" workbookViewId="0">
      <selection activeCell="Q55" sqref="Q55"/>
    </sheetView>
  </sheetViews>
  <sheetFormatPr defaultColWidth="9.28515625" defaultRowHeight="13.5" x14ac:dyDescent="0.25"/>
  <cols>
    <col min="1" max="1" width="28.7109375" style="11" customWidth="1"/>
    <col min="2" max="2" width="12.7109375" style="11" customWidth="1"/>
    <col min="3" max="4" width="12.7109375" style="60" customWidth="1"/>
    <col min="5" max="5" width="14.7109375" style="60" customWidth="1"/>
    <col min="6" max="6" width="12.7109375" style="60" customWidth="1"/>
    <col min="7" max="7" width="12.28515625" style="60" customWidth="1"/>
    <col min="8" max="8" width="11.7109375" style="60" customWidth="1"/>
    <col min="9" max="18" width="11.7109375" style="11" customWidth="1"/>
    <col min="19" max="19" width="13" style="11" customWidth="1"/>
    <col min="20" max="16384" width="9.28515625" style="11"/>
  </cols>
  <sheetData>
    <row r="1" spans="1:21" x14ac:dyDescent="0.25">
      <c r="A1" s="1" t="str">
        <f>Commissions!A1</f>
        <v>ATTACHMENT 5 - SUPPLIER FINANCIAL PROPOSAL</v>
      </c>
      <c r="B1" s="53"/>
      <c r="C1" s="105"/>
    </row>
    <row r="2" spans="1:21" x14ac:dyDescent="0.25">
      <c r="A2" s="1" t="str">
        <f>Instructions!A2</f>
        <v>North Carolina Agricultural &amp; Technical State University (N.C. A&amp;T)</v>
      </c>
      <c r="B2" s="53"/>
      <c r="C2" s="105"/>
    </row>
    <row r="3" spans="1:21" x14ac:dyDescent="0.25">
      <c r="A3" s="229">
        <f>Instructions!A3</f>
        <v>0</v>
      </c>
      <c r="B3" s="53"/>
      <c r="C3" s="105"/>
      <c r="D3" s="105"/>
    </row>
    <row r="4" spans="1:21" x14ac:dyDescent="0.25">
      <c r="A4" s="56" t="s">
        <v>100</v>
      </c>
    </row>
    <row r="5" spans="1:21" x14ac:dyDescent="0.25">
      <c r="A5" s="56"/>
      <c r="B5" s="61"/>
      <c r="C5" s="106"/>
    </row>
    <row r="6" spans="1:21" x14ac:dyDescent="0.25">
      <c r="A6" s="61" t="s">
        <v>101</v>
      </c>
      <c r="B6" s="61"/>
      <c r="C6" s="106"/>
    </row>
    <row r="7" spans="1:21" x14ac:dyDescent="0.25">
      <c r="A7" s="56"/>
      <c r="B7" s="61"/>
      <c r="C7" s="106"/>
    </row>
    <row r="8" spans="1:21" x14ac:dyDescent="0.25">
      <c r="A8" s="53" t="s">
        <v>102</v>
      </c>
    </row>
    <row r="9" spans="1:21" ht="30" customHeight="1" x14ac:dyDescent="0.25">
      <c r="A9" s="305" t="s">
        <v>97</v>
      </c>
      <c r="B9" s="305" t="s">
        <v>103</v>
      </c>
      <c r="C9" s="336" t="s">
        <v>104</v>
      </c>
      <c r="D9" s="336" t="s">
        <v>105</v>
      </c>
      <c r="E9" s="336" t="s">
        <v>106</v>
      </c>
      <c r="F9" s="336" t="s">
        <v>107</v>
      </c>
      <c r="G9" s="336" t="s">
        <v>108</v>
      </c>
      <c r="H9" s="336" t="s">
        <v>109</v>
      </c>
      <c r="I9" s="307" t="s">
        <v>110</v>
      </c>
      <c r="J9" s="308"/>
      <c r="K9" s="308"/>
      <c r="L9" s="308"/>
      <c r="M9" s="308"/>
      <c r="N9" s="308"/>
      <c r="O9" s="308"/>
      <c r="P9" s="308"/>
      <c r="Q9" s="308"/>
      <c r="R9" s="310"/>
      <c r="S9" s="305" t="s">
        <v>111</v>
      </c>
      <c r="U9" s="107"/>
    </row>
    <row r="10" spans="1:21" ht="30" customHeight="1" x14ac:dyDescent="0.25">
      <c r="A10" s="335"/>
      <c r="B10" s="335"/>
      <c r="C10" s="337"/>
      <c r="D10" s="337"/>
      <c r="E10" s="337"/>
      <c r="F10" s="337"/>
      <c r="G10" s="337"/>
      <c r="H10" s="337"/>
      <c r="I10" s="108">
        <v>2026</v>
      </c>
      <c r="J10" s="127">
        <f>I10+1</f>
        <v>2027</v>
      </c>
      <c r="K10" s="127">
        <f>J10+1</f>
        <v>2028</v>
      </c>
      <c r="L10" s="127">
        <f t="shared" ref="L10" si="0">K10+1</f>
        <v>2029</v>
      </c>
      <c r="M10" s="127">
        <f t="shared" ref="M10" si="1">L10+1</f>
        <v>2030</v>
      </c>
      <c r="N10" s="127">
        <f t="shared" ref="N10" si="2">M10+1</f>
        <v>2031</v>
      </c>
      <c r="O10" s="127">
        <f t="shared" ref="O10" si="3">N10+1</f>
        <v>2032</v>
      </c>
      <c r="P10" s="127">
        <f t="shared" ref="P10" si="4">O10+1</f>
        <v>2033</v>
      </c>
      <c r="Q10" s="127">
        <f t="shared" ref="Q10" si="5">P10+1</f>
        <v>2034</v>
      </c>
      <c r="R10" s="127">
        <f t="shared" ref="R10" si="6">Q10+1</f>
        <v>2035</v>
      </c>
      <c r="S10" s="335"/>
    </row>
    <row r="11" spans="1:21" x14ac:dyDescent="0.25">
      <c r="A11" s="109" t="s">
        <v>112</v>
      </c>
      <c r="B11" s="110">
        <v>1000000</v>
      </c>
      <c r="C11" s="111" t="s">
        <v>91</v>
      </c>
      <c r="D11" s="111" t="s">
        <v>91</v>
      </c>
      <c r="E11" s="112" t="s">
        <v>113</v>
      </c>
      <c r="F11" s="113">
        <v>45839</v>
      </c>
      <c r="G11" s="113">
        <v>12965</v>
      </c>
      <c r="H11" s="112">
        <v>120</v>
      </c>
      <c r="I11" s="114">
        <v>100000</v>
      </c>
      <c r="J11" s="114">
        <v>100000</v>
      </c>
      <c r="K11" s="114">
        <v>100000</v>
      </c>
      <c r="L11" s="114">
        <v>100000</v>
      </c>
      <c r="M11" s="114">
        <v>100000</v>
      </c>
      <c r="N11" s="114">
        <v>100000</v>
      </c>
      <c r="O11" s="114">
        <v>100000</v>
      </c>
      <c r="P11" s="114">
        <v>100000</v>
      </c>
      <c r="Q11" s="114">
        <v>100000</v>
      </c>
      <c r="R11" s="114">
        <v>100000</v>
      </c>
      <c r="S11" s="128">
        <f t="shared" ref="S11:S16" si="7">SUM(I11:R11)</f>
        <v>1000000</v>
      </c>
    </row>
    <row r="12" spans="1:21" x14ac:dyDescent="0.25">
      <c r="A12" s="72"/>
      <c r="B12" s="148"/>
      <c r="C12" s="116"/>
      <c r="D12" s="75"/>
      <c r="E12" s="75"/>
      <c r="F12" s="151"/>
      <c r="G12" s="151"/>
      <c r="H12" s="75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128">
        <f t="shared" si="7"/>
        <v>0</v>
      </c>
    </row>
    <row r="13" spans="1:21" x14ac:dyDescent="0.25">
      <c r="A13" s="72"/>
      <c r="B13" s="148"/>
      <c r="C13" s="116"/>
      <c r="D13" s="75"/>
      <c r="E13" s="75"/>
      <c r="F13" s="151"/>
      <c r="G13" s="151"/>
      <c r="H13" s="75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115"/>
    </row>
    <row r="14" spans="1:21" x14ac:dyDescent="0.25">
      <c r="A14" s="72"/>
      <c r="B14" s="148"/>
      <c r="C14" s="116"/>
      <c r="D14" s="75"/>
      <c r="E14" s="75"/>
      <c r="F14" s="151"/>
      <c r="G14" s="151"/>
      <c r="H14" s="75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115"/>
    </row>
    <row r="15" spans="1:21" x14ac:dyDescent="0.25">
      <c r="A15" s="72"/>
      <c r="B15" s="148"/>
      <c r="C15" s="116"/>
      <c r="D15" s="75"/>
      <c r="E15" s="75"/>
      <c r="F15" s="151"/>
      <c r="G15" s="151"/>
      <c r="H15" s="75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115"/>
    </row>
    <row r="16" spans="1:21" x14ac:dyDescent="0.25">
      <c r="A16" s="72"/>
      <c r="B16" s="148"/>
      <c r="C16" s="116"/>
      <c r="D16" s="75"/>
      <c r="E16" s="75"/>
      <c r="F16" s="151"/>
      <c r="G16" s="151"/>
      <c r="H16" s="75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128">
        <f t="shared" si="7"/>
        <v>0</v>
      </c>
    </row>
    <row r="17" spans="1:21" x14ac:dyDescent="0.25">
      <c r="A17" s="117" t="s">
        <v>99</v>
      </c>
      <c r="B17" s="36">
        <f>SUM(B12:B16)</f>
        <v>0</v>
      </c>
      <c r="C17" s="118"/>
      <c r="D17" s="118"/>
      <c r="E17" s="118"/>
      <c r="F17" s="118"/>
      <c r="G17" s="118"/>
      <c r="H17" s="118"/>
      <c r="I17" s="36">
        <f t="shared" ref="I17:S17" si="8">SUM(I12:I16)</f>
        <v>0</v>
      </c>
      <c r="J17" s="36">
        <f t="shared" si="8"/>
        <v>0</v>
      </c>
      <c r="K17" s="36">
        <f t="shared" si="8"/>
        <v>0</v>
      </c>
      <c r="L17" s="36">
        <f t="shared" si="8"/>
        <v>0</v>
      </c>
      <c r="M17" s="36">
        <f t="shared" si="8"/>
        <v>0</v>
      </c>
      <c r="N17" s="36">
        <f t="shared" si="8"/>
        <v>0</v>
      </c>
      <c r="O17" s="36">
        <f t="shared" si="8"/>
        <v>0</v>
      </c>
      <c r="P17" s="36">
        <f t="shared" si="8"/>
        <v>0</v>
      </c>
      <c r="Q17" s="36">
        <f t="shared" si="8"/>
        <v>0</v>
      </c>
      <c r="R17" s="36">
        <f t="shared" si="8"/>
        <v>0</v>
      </c>
      <c r="S17" s="36">
        <f t="shared" si="8"/>
        <v>0</v>
      </c>
    </row>
    <row r="18" spans="1:21" x14ac:dyDescent="0.25">
      <c r="A18" s="93"/>
      <c r="B18" s="119"/>
      <c r="C18" s="120"/>
      <c r="D18" s="105"/>
      <c r="E18" s="105"/>
      <c r="F18" s="105"/>
      <c r="G18" s="105"/>
      <c r="H18" s="105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</row>
    <row r="19" spans="1:21" x14ac:dyDescent="0.25">
      <c r="A19" s="53" t="s">
        <v>114</v>
      </c>
    </row>
    <row r="20" spans="1:21" ht="30" customHeight="1" x14ac:dyDescent="0.25">
      <c r="A20" s="305" t="s">
        <v>97</v>
      </c>
      <c r="B20" s="305" t="s">
        <v>103</v>
      </c>
      <c r="C20" s="336" t="s">
        <v>104</v>
      </c>
      <c r="D20" s="336" t="s">
        <v>105</v>
      </c>
      <c r="E20" s="336" t="s">
        <v>106</v>
      </c>
      <c r="F20" s="336" t="s">
        <v>107</v>
      </c>
      <c r="G20" s="336" t="s">
        <v>108</v>
      </c>
      <c r="H20" s="336" t="s">
        <v>109</v>
      </c>
      <c r="I20" s="307" t="s">
        <v>110</v>
      </c>
      <c r="J20" s="308"/>
      <c r="K20" s="308"/>
      <c r="L20" s="308"/>
      <c r="M20" s="308"/>
      <c r="N20" s="308"/>
      <c r="O20" s="308"/>
      <c r="P20" s="308"/>
      <c r="Q20" s="308"/>
      <c r="R20" s="310"/>
      <c r="S20" s="305" t="s">
        <v>111</v>
      </c>
      <c r="U20" s="107"/>
    </row>
    <row r="21" spans="1:21" ht="30" customHeight="1" x14ac:dyDescent="0.25">
      <c r="A21" s="335"/>
      <c r="B21" s="335"/>
      <c r="C21" s="337"/>
      <c r="D21" s="337"/>
      <c r="E21" s="337"/>
      <c r="F21" s="337"/>
      <c r="G21" s="337"/>
      <c r="H21" s="337"/>
      <c r="I21" s="108">
        <v>2026</v>
      </c>
      <c r="J21" s="127">
        <f>I21+1</f>
        <v>2027</v>
      </c>
      <c r="K21" s="127">
        <f>J21+1</f>
        <v>2028</v>
      </c>
      <c r="L21" s="127">
        <f t="shared" ref="L21:R21" si="9">K21+1</f>
        <v>2029</v>
      </c>
      <c r="M21" s="127">
        <f t="shared" si="9"/>
        <v>2030</v>
      </c>
      <c r="N21" s="127">
        <f t="shared" si="9"/>
        <v>2031</v>
      </c>
      <c r="O21" s="127">
        <f t="shared" si="9"/>
        <v>2032</v>
      </c>
      <c r="P21" s="127">
        <f t="shared" si="9"/>
        <v>2033</v>
      </c>
      <c r="Q21" s="127">
        <f t="shared" si="9"/>
        <v>2034</v>
      </c>
      <c r="R21" s="127">
        <f t="shared" si="9"/>
        <v>2035</v>
      </c>
      <c r="S21" s="335"/>
    </row>
    <row r="22" spans="1:21" x14ac:dyDescent="0.25">
      <c r="A22" s="109" t="s">
        <v>115</v>
      </c>
      <c r="B22" s="110">
        <v>250000</v>
      </c>
      <c r="C22" s="111" t="s">
        <v>90</v>
      </c>
      <c r="D22" s="111" t="s">
        <v>90</v>
      </c>
      <c r="E22" s="112" t="s">
        <v>113</v>
      </c>
      <c r="F22" s="113">
        <v>45839</v>
      </c>
      <c r="G22" s="113">
        <v>49490</v>
      </c>
      <c r="H22" s="112">
        <v>60</v>
      </c>
      <c r="I22" s="121">
        <v>0</v>
      </c>
      <c r="J22" s="121">
        <v>0</v>
      </c>
      <c r="K22" s="121">
        <v>0</v>
      </c>
      <c r="L22" s="121">
        <v>0</v>
      </c>
      <c r="M22" s="121">
        <v>0</v>
      </c>
      <c r="N22" s="121">
        <v>50000</v>
      </c>
      <c r="O22" s="110">
        <v>50000</v>
      </c>
      <c r="P22" s="110">
        <v>50000</v>
      </c>
      <c r="Q22" s="110">
        <v>50000</v>
      </c>
      <c r="R22" s="110">
        <v>50000</v>
      </c>
      <c r="S22" s="128">
        <f t="shared" ref="S22:S34" si="10">SUM(I22:R22)</f>
        <v>250000</v>
      </c>
    </row>
    <row r="23" spans="1:21" x14ac:dyDescent="0.25">
      <c r="A23" s="72"/>
      <c r="B23" s="148"/>
      <c r="C23" s="116"/>
      <c r="D23" s="75"/>
      <c r="E23" s="75"/>
      <c r="F23" s="151"/>
      <c r="G23" s="151"/>
      <c r="H23" s="75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128">
        <f>SUM(I23:R23)</f>
        <v>0</v>
      </c>
    </row>
    <row r="24" spans="1:21" x14ac:dyDescent="0.25">
      <c r="A24" s="72"/>
      <c r="B24" s="148"/>
      <c r="C24" s="116"/>
      <c r="D24" s="75"/>
      <c r="E24" s="75"/>
      <c r="F24" s="151"/>
      <c r="G24" s="151"/>
      <c r="H24" s="75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128">
        <f t="shared" si="10"/>
        <v>0</v>
      </c>
    </row>
    <row r="25" spans="1:21" x14ac:dyDescent="0.25">
      <c r="A25" s="72"/>
      <c r="B25" s="148"/>
      <c r="C25" s="116"/>
      <c r="D25" s="75"/>
      <c r="E25" s="75"/>
      <c r="F25" s="151"/>
      <c r="G25" s="151"/>
      <c r="H25" s="75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128">
        <f t="shared" si="10"/>
        <v>0</v>
      </c>
    </row>
    <row r="26" spans="1:21" x14ac:dyDescent="0.25">
      <c r="A26" s="72"/>
      <c r="B26" s="148"/>
      <c r="C26" s="116"/>
      <c r="D26" s="75"/>
      <c r="E26" s="75"/>
      <c r="F26" s="151"/>
      <c r="G26" s="151"/>
      <c r="H26" s="75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128">
        <f t="shared" si="10"/>
        <v>0</v>
      </c>
    </row>
    <row r="27" spans="1:21" x14ac:dyDescent="0.25">
      <c r="A27" s="72"/>
      <c r="B27" s="148"/>
      <c r="C27" s="116"/>
      <c r="D27" s="75"/>
      <c r="E27" s="75"/>
      <c r="F27" s="151"/>
      <c r="G27" s="151"/>
      <c r="H27" s="75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128">
        <f t="shared" si="10"/>
        <v>0</v>
      </c>
    </row>
    <row r="28" spans="1:21" x14ac:dyDescent="0.25">
      <c r="A28" s="72"/>
      <c r="B28" s="148"/>
      <c r="C28" s="116"/>
      <c r="D28" s="75"/>
      <c r="E28" s="75"/>
      <c r="F28" s="151"/>
      <c r="G28" s="151"/>
      <c r="H28" s="75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128">
        <f t="shared" si="10"/>
        <v>0</v>
      </c>
    </row>
    <row r="29" spans="1:21" x14ac:dyDescent="0.25">
      <c r="A29" s="72"/>
      <c r="B29" s="148"/>
      <c r="C29" s="116"/>
      <c r="D29" s="75"/>
      <c r="E29" s="75"/>
      <c r="F29" s="151"/>
      <c r="G29" s="151"/>
      <c r="H29" s="75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128">
        <f t="shared" si="10"/>
        <v>0</v>
      </c>
    </row>
    <row r="30" spans="1:21" x14ac:dyDescent="0.25">
      <c r="A30" s="72"/>
      <c r="B30" s="148"/>
      <c r="C30" s="116"/>
      <c r="D30" s="75"/>
      <c r="E30" s="75"/>
      <c r="F30" s="151"/>
      <c r="G30" s="151"/>
      <c r="H30" s="75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128">
        <f t="shared" si="10"/>
        <v>0</v>
      </c>
    </row>
    <row r="31" spans="1:21" x14ac:dyDescent="0.25">
      <c r="A31" s="72"/>
      <c r="B31" s="148"/>
      <c r="C31" s="116"/>
      <c r="D31" s="75"/>
      <c r="E31" s="75"/>
      <c r="F31" s="151"/>
      <c r="G31" s="151"/>
      <c r="H31" s="75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128">
        <f t="shared" si="10"/>
        <v>0</v>
      </c>
    </row>
    <row r="32" spans="1:21" x14ac:dyDescent="0.25">
      <c r="A32" s="72"/>
      <c r="B32" s="148"/>
      <c r="C32" s="116"/>
      <c r="D32" s="75"/>
      <c r="E32" s="75"/>
      <c r="F32" s="151"/>
      <c r="G32" s="151"/>
      <c r="H32" s="75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128">
        <f t="shared" si="10"/>
        <v>0</v>
      </c>
    </row>
    <row r="33" spans="1:19" x14ac:dyDescent="0.25">
      <c r="A33" s="72"/>
      <c r="B33" s="148"/>
      <c r="C33" s="116"/>
      <c r="D33" s="75"/>
      <c r="E33" s="75"/>
      <c r="F33" s="151"/>
      <c r="G33" s="151"/>
      <c r="H33" s="75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128">
        <f t="shared" si="10"/>
        <v>0</v>
      </c>
    </row>
    <row r="34" spans="1:19" x14ac:dyDescent="0.25">
      <c r="A34" s="72"/>
      <c r="B34" s="148"/>
      <c r="C34" s="116"/>
      <c r="D34" s="75"/>
      <c r="E34" s="75"/>
      <c r="F34" s="151"/>
      <c r="G34" s="151"/>
      <c r="H34" s="75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128">
        <f t="shared" si="10"/>
        <v>0</v>
      </c>
    </row>
    <row r="35" spans="1:19" x14ac:dyDescent="0.25">
      <c r="A35" s="117" t="s">
        <v>99</v>
      </c>
      <c r="B35" s="36">
        <f>SUM(B23:B34)</f>
        <v>0</v>
      </c>
      <c r="C35" s="118"/>
      <c r="D35" s="118"/>
      <c r="E35" s="118"/>
      <c r="F35" s="118"/>
      <c r="G35" s="118"/>
      <c r="H35" s="118"/>
      <c r="I35" s="36">
        <f>SUM(I23:I34)</f>
        <v>0</v>
      </c>
      <c r="J35" s="36">
        <f t="shared" ref="J35:S35" si="11">SUM(J23:J34)</f>
        <v>0</v>
      </c>
      <c r="K35" s="36">
        <f t="shared" si="11"/>
        <v>0</v>
      </c>
      <c r="L35" s="36">
        <f t="shared" si="11"/>
        <v>0</v>
      </c>
      <c r="M35" s="36">
        <f t="shared" si="11"/>
        <v>0</v>
      </c>
      <c r="N35" s="36">
        <f t="shared" si="11"/>
        <v>0</v>
      </c>
      <c r="O35" s="36">
        <f t="shared" si="11"/>
        <v>0</v>
      </c>
      <c r="P35" s="36">
        <f t="shared" si="11"/>
        <v>0</v>
      </c>
      <c r="Q35" s="36">
        <f t="shared" si="11"/>
        <v>0</v>
      </c>
      <c r="R35" s="36">
        <f t="shared" si="11"/>
        <v>0</v>
      </c>
      <c r="S35" s="36">
        <f t="shared" si="11"/>
        <v>0</v>
      </c>
    </row>
    <row r="36" spans="1:19" x14ac:dyDescent="0.25">
      <c r="A36" s="53"/>
      <c r="B36" s="53"/>
      <c r="C36" s="105"/>
      <c r="D36" s="122"/>
      <c r="E36" s="122"/>
      <c r="F36" s="122"/>
      <c r="G36" s="122"/>
      <c r="H36" s="122"/>
      <c r="I36" s="123"/>
      <c r="J36" s="123"/>
      <c r="K36" s="123"/>
      <c r="L36" s="123"/>
      <c r="M36" s="123"/>
      <c r="N36" s="123"/>
      <c r="O36" s="123"/>
    </row>
    <row r="37" spans="1:19" x14ac:dyDescent="0.25">
      <c r="A37" s="53" t="s">
        <v>116</v>
      </c>
      <c r="B37" s="53"/>
      <c r="C37" s="105"/>
      <c r="D37" s="124"/>
      <c r="E37" s="124"/>
      <c r="F37" s="124"/>
      <c r="G37" s="124"/>
      <c r="H37" s="124"/>
      <c r="I37" s="126"/>
      <c r="J37" s="126"/>
      <c r="K37" s="126"/>
      <c r="L37" s="126"/>
      <c r="M37" s="126"/>
      <c r="N37" s="126"/>
      <c r="O37" s="126"/>
    </row>
    <row r="38" spans="1:19" x14ac:dyDescent="0.25">
      <c r="A38" s="318" t="s">
        <v>97</v>
      </c>
      <c r="B38" s="318" t="s">
        <v>117</v>
      </c>
      <c r="C38" s="318"/>
      <c r="D38" s="318"/>
      <c r="E38" s="318"/>
      <c r="F38" s="318"/>
      <c r="G38" s="318"/>
      <c r="H38" s="318"/>
      <c r="I38" s="318"/>
      <c r="J38" s="318"/>
      <c r="K38" s="318"/>
      <c r="L38" s="318"/>
      <c r="M38" s="225" t="s">
        <v>111</v>
      </c>
      <c r="N38" s="123"/>
    </row>
    <row r="39" spans="1:19" x14ac:dyDescent="0.25">
      <c r="A39" s="318"/>
      <c r="B39" s="52">
        <f>I21</f>
        <v>2026</v>
      </c>
      <c r="C39" s="52">
        <f>B39+1</f>
        <v>2027</v>
      </c>
      <c r="D39" s="52">
        <f>C39+1</f>
        <v>2028</v>
      </c>
      <c r="E39" s="52">
        <f t="shared" ref="E39:L39" si="12">D39+1</f>
        <v>2029</v>
      </c>
      <c r="F39" s="52">
        <f t="shared" si="12"/>
        <v>2030</v>
      </c>
      <c r="G39" s="52">
        <f t="shared" si="12"/>
        <v>2031</v>
      </c>
      <c r="H39" s="52">
        <f t="shared" si="12"/>
        <v>2032</v>
      </c>
      <c r="I39" s="52">
        <f t="shared" si="12"/>
        <v>2033</v>
      </c>
      <c r="J39" s="52">
        <f t="shared" si="12"/>
        <v>2034</v>
      </c>
      <c r="K39" s="52">
        <f t="shared" si="12"/>
        <v>2035</v>
      </c>
      <c r="L39" s="52">
        <f t="shared" si="12"/>
        <v>2036</v>
      </c>
      <c r="M39" s="228"/>
    </row>
    <row r="40" spans="1:19" x14ac:dyDescent="0.25">
      <c r="A40" s="109" t="s">
        <v>118</v>
      </c>
      <c r="B40" s="149">
        <v>100000</v>
      </c>
      <c r="C40" s="149">
        <v>100000</v>
      </c>
      <c r="D40" s="149">
        <v>100000</v>
      </c>
      <c r="E40" s="149">
        <v>100000</v>
      </c>
      <c r="F40" s="149">
        <v>100000</v>
      </c>
      <c r="G40" s="149">
        <v>100000</v>
      </c>
      <c r="H40" s="149">
        <v>100000</v>
      </c>
      <c r="I40" s="149">
        <v>100000</v>
      </c>
      <c r="J40" s="149">
        <v>100000</v>
      </c>
      <c r="K40" s="149">
        <v>100000</v>
      </c>
      <c r="L40" s="149">
        <v>100000</v>
      </c>
      <c r="M40" s="133">
        <f t="shared" ref="M40:M47" si="13">SUM(B40:L40)</f>
        <v>1100000</v>
      </c>
      <c r="O40" s="107"/>
    </row>
    <row r="41" spans="1:19" x14ac:dyDescent="0.25">
      <c r="A41" s="72"/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128">
        <f t="shared" si="13"/>
        <v>0</v>
      </c>
    </row>
    <row r="42" spans="1:19" x14ac:dyDescent="0.25">
      <c r="A42" s="72"/>
      <c r="B42" s="148"/>
      <c r="C42" s="148"/>
      <c r="D42" s="148"/>
      <c r="E42" s="148"/>
      <c r="F42" s="148"/>
      <c r="G42" s="148"/>
      <c r="H42" s="148"/>
      <c r="I42" s="148"/>
      <c r="J42" s="148"/>
      <c r="K42" s="148"/>
      <c r="L42" s="148"/>
      <c r="M42" s="128">
        <f t="shared" si="13"/>
        <v>0</v>
      </c>
    </row>
    <row r="43" spans="1:19" x14ac:dyDescent="0.25">
      <c r="A43" s="125"/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28">
        <f t="shared" si="13"/>
        <v>0</v>
      </c>
    </row>
    <row r="44" spans="1:19" x14ac:dyDescent="0.25">
      <c r="A44" s="72"/>
      <c r="B44" s="148"/>
      <c r="C44" s="148"/>
      <c r="D44" s="148"/>
      <c r="E44" s="148"/>
      <c r="F44" s="148"/>
      <c r="G44" s="148"/>
      <c r="H44" s="148"/>
      <c r="I44" s="148"/>
      <c r="J44" s="148"/>
      <c r="K44" s="148"/>
      <c r="L44" s="148"/>
      <c r="M44" s="128">
        <f t="shared" si="13"/>
        <v>0</v>
      </c>
    </row>
    <row r="45" spans="1:19" x14ac:dyDescent="0.25">
      <c r="A45" s="72" t="s">
        <v>27</v>
      </c>
      <c r="B45" s="148"/>
      <c r="C45" s="148"/>
      <c r="D45" s="148"/>
      <c r="E45" s="148"/>
      <c r="F45" s="148"/>
      <c r="G45" s="148"/>
      <c r="H45" s="148"/>
      <c r="I45" s="148"/>
      <c r="J45" s="148"/>
      <c r="K45" s="148"/>
      <c r="L45" s="148"/>
      <c r="M45" s="128">
        <f t="shared" si="13"/>
        <v>0</v>
      </c>
    </row>
    <row r="46" spans="1:19" x14ac:dyDescent="0.25">
      <c r="A46" s="72"/>
      <c r="B46" s="148"/>
      <c r="C46" s="148"/>
      <c r="D46" s="148"/>
      <c r="E46" s="148"/>
      <c r="F46" s="148"/>
      <c r="G46" s="148"/>
      <c r="H46" s="148"/>
      <c r="I46" s="148"/>
      <c r="J46" s="148"/>
      <c r="K46" s="148"/>
      <c r="L46" s="148"/>
      <c r="M46" s="128">
        <f t="shared" si="13"/>
        <v>0</v>
      </c>
    </row>
    <row r="47" spans="1:19" x14ac:dyDescent="0.25">
      <c r="A47" s="72"/>
      <c r="B47" s="148"/>
      <c r="C47" s="148"/>
      <c r="D47" s="148"/>
      <c r="E47" s="148"/>
      <c r="F47" s="148"/>
      <c r="G47" s="148"/>
      <c r="H47" s="148"/>
      <c r="I47" s="148"/>
      <c r="J47" s="148"/>
      <c r="K47" s="148"/>
      <c r="L47" s="148"/>
      <c r="M47" s="128">
        <f t="shared" si="13"/>
        <v>0</v>
      </c>
    </row>
    <row r="48" spans="1:19" x14ac:dyDescent="0.25">
      <c r="A48" s="117" t="s">
        <v>99</v>
      </c>
      <c r="B48" s="130">
        <f t="shared" ref="B48:H48" si="14">SUM(B41:B47)</f>
        <v>0</v>
      </c>
      <c r="C48" s="130">
        <f t="shared" si="14"/>
        <v>0</v>
      </c>
      <c r="D48" s="130">
        <f t="shared" si="14"/>
        <v>0</v>
      </c>
      <c r="E48" s="130">
        <f t="shared" si="14"/>
        <v>0</v>
      </c>
      <c r="F48" s="130">
        <f t="shared" si="14"/>
        <v>0</v>
      </c>
      <c r="G48" s="130">
        <f t="shared" si="14"/>
        <v>0</v>
      </c>
      <c r="H48" s="130">
        <f t="shared" si="14"/>
        <v>0</v>
      </c>
      <c r="I48" s="130">
        <f>SUM(I41:I47)</f>
        <v>0</v>
      </c>
      <c r="J48" s="131">
        <f t="shared" ref="J48:M48" si="15">SUM(J41:J47)</f>
        <v>0</v>
      </c>
      <c r="K48" s="131">
        <f t="shared" si="15"/>
        <v>0</v>
      </c>
      <c r="L48" s="131">
        <f t="shared" si="15"/>
        <v>0</v>
      </c>
      <c r="M48" s="132">
        <f t="shared" si="15"/>
        <v>0</v>
      </c>
    </row>
    <row r="50" spans="1:15" x14ac:dyDescent="0.25">
      <c r="A50" s="53" t="s">
        <v>119</v>
      </c>
      <c r="B50" s="53"/>
      <c r="C50" s="105"/>
      <c r="D50" s="124"/>
      <c r="E50" s="124"/>
      <c r="F50" s="124"/>
      <c r="G50" s="124"/>
      <c r="H50" s="124"/>
      <c r="I50" s="126"/>
      <c r="J50" s="126"/>
      <c r="K50" s="126"/>
      <c r="L50" s="126"/>
      <c r="M50" s="126"/>
      <c r="N50" s="126"/>
      <c r="O50" s="126"/>
    </row>
    <row r="51" spans="1:15" x14ac:dyDescent="0.25">
      <c r="A51" s="318" t="s">
        <v>97</v>
      </c>
      <c r="B51" s="318" t="s">
        <v>117</v>
      </c>
      <c r="C51" s="318"/>
      <c r="D51" s="318"/>
      <c r="E51" s="318"/>
      <c r="F51" s="318"/>
      <c r="G51" s="318"/>
      <c r="H51" s="318"/>
      <c r="I51" s="318"/>
      <c r="J51" s="318"/>
      <c r="K51" s="318"/>
      <c r="L51" s="318"/>
      <c r="M51" s="305" t="s">
        <v>111</v>
      </c>
      <c r="N51" s="123"/>
    </row>
    <row r="52" spans="1:15" x14ac:dyDescent="0.25">
      <c r="A52" s="318"/>
      <c r="B52" s="52">
        <f>I21</f>
        <v>2026</v>
      </c>
      <c r="C52" s="52">
        <f>B52+1</f>
        <v>2027</v>
      </c>
      <c r="D52" s="52">
        <f>C52+1</f>
        <v>2028</v>
      </c>
      <c r="E52" s="52">
        <f t="shared" ref="E52:L52" si="16">D52+1</f>
        <v>2029</v>
      </c>
      <c r="F52" s="52">
        <f t="shared" si="16"/>
        <v>2030</v>
      </c>
      <c r="G52" s="52">
        <f t="shared" si="16"/>
        <v>2031</v>
      </c>
      <c r="H52" s="52">
        <f t="shared" si="16"/>
        <v>2032</v>
      </c>
      <c r="I52" s="52">
        <f t="shared" si="16"/>
        <v>2033</v>
      </c>
      <c r="J52" s="52">
        <f t="shared" si="16"/>
        <v>2034</v>
      </c>
      <c r="K52" s="52">
        <f t="shared" si="16"/>
        <v>2035</v>
      </c>
      <c r="L52" s="52">
        <f t="shared" si="16"/>
        <v>2036</v>
      </c>
      <c r="M52" s="335"/>
    </row>
    <row r="53" spans="1:15" x14ac:dyDescent="0.25">
      <c r="A53" s="109" t="s">
        <v>120</v>
      </c>
      <c r="B53" s="150">
        <v>25000</v>
      </c>
      <c r="C53" s="150">
        <v>25000</v>
      </c>
      <c r="D53" s="150">
        <v>25000</v>
      </c>
      <c r="E53" s="150">
        <v>25000</v>
      </c>
      <c r="F53" s="150">
        <v>25000</v>
      </c>
      <c r="G53" s="150">
        <v>25000</v>
      </c>
      <c r="H53" s="150">
        <v>25000</v>
      </c>
      <c r="I53" s="150">
        <v>25000</v>
      </c>
      <c r="J53" s="150">
        <v>25000</v>
      </c>
      <c r="K53" s="150">
        <v>25000</v>
      </c>
      <c r="L53" s="150">
        <v>25000</v>
      </c>
      <c r="M53" s="129">
        <f t="shared" ref="M53:M60" si="17">SUM(B53:L53)</f>
        <v>275000</v>
      </c>
      <c r="O53" s="107"/>
    </row>
    <row r="54" spans="1:15" x14ac:dyDescent="0.25">
      <c r="A54" s="72"/>
      <c r="B54" s="148"/>
      <c r="C54" s="148"/>
      <c r="D54" s="148"/>
      <c r="E54" s="148"/>
      <c r="F54" s="148"/>
      <c r="G54" s="148"/>
      <c r="H54" s="148"/>
      <c r="I54" s="148"/>
      <c r="J54" s="148"/>
      <c r="K54" s="148"/>
      <c r="L54" s="148"/>
      <c r="M54" s="128">
        <f t="shared" si="17"/>
        <v>0</v>
      </c>
    </row>
    <row r="55" spans="1:15" x14ac:dyDescent="0.25">
      <c r="A55" s="72"/>
      <c r="B55" s="148"/>
      <c r="C55" s="148"/>
      <c r="D55" s="148"/>
      <c r="E55" s="148"/>
      <c r="F55" s="148"/>
      <c r="G55" s="148"/>
      <c r="H55" s="148"/>
      <c r="I55" s="148"/>
      <c r="J55" s="148"/>
      <c r="K55" s="148"/>
      <c r="L55" s="148"/>
      <c r="M55" s="128">
        <f t="shared" si="17"/>
        <v>0</v>
      </c>
    </row>
    <row r="56" spans="1:15" x14ac:dyDescent="0.25">
      <c r="A56" s="125"/>
      <c r="B56" s="148"/>
      <c r="C56" s="148"/>
      <c r="D56" s="148"/>
      <c r="E56" s="148"/>
      <c r="F56" s="148"/>
      <c r="G56" s="148"/>
      <c r="H56" s="148"/>
      <c r="I56" s="148"/>
      <c r="J56" s="148"/>
      <c r="K56" s="148"/>
      <c r="L56" s="148"/>
      <c r="M56" s="128">
        <f t="shared" si="17"/>
        <v>0</v>
      </c>
    </row>
    <row r="57" spans="1:15" x14ac:dyDescent="0.25">
      <c r="A57" s="72"/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  <c r="M57" s="128">
        <f t="shared" si="17"/>
        <v>0</v>
      </c>
    </row>
    <row r="58" spans="1:15" x14ac:dyDescent="0.25">
      <c r="A58" s="72" t="s">
        <v>27</v>
      </c>
      <c r="B58" s="148"/>
      <c r="C58" s="148"/>
      <c r="D58" s="148"/>
      <c r="E58" s="148"/>
      <c r="F58" s="148"/>
      <c r="G58" s="148"/>
      <c r="H58" s="148"/>
      <c r="I58" s="148"/>
      <c r="J58" s="148"/>
      <c r="K58" s="148"/>
      <c r="L58" s="148"/>
      <c r="M58" s="128">
        <f t="shared" si="17"/>
        <v>0</v>
      </c>
    </row>
    <row r="59" spans="1:15" x14ac:dyDescent="0.25">
      <c r="A59" s="72"/>
      <c r="B59" s="148"/>
      <c r="C59" s="148"/>
      <c r="D59" s="148"/>
      <c r="E59" s="148"/>
      <c r="F59" s="148"/>
      <c r="G59" s="148"/>
      <c r="H59" s="148"/>
      <c r="I59" s="148"/>
      <c r="J59" s="148"/>
      <c r="K59" s="148"/>
      <c r="L59" s="148"/>
      <c r="M59" s="128">
        <f>SUM(B59:L59)</f>
        <v>0</v>
      </c>
    </row>
    <row r="60" spans="1:15" x14ac:dyDescent="0.25">
      <c r="A60" s="72"/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148"/>
      <c r="M60" s="128">
        <f t="shared" si="17"/>
        <v>0</v>
      </c>
    </row>
    <row r="61" spans="1:15" x14ac:dyDescent="0.25">
      <c r="A61" s="117" t="s">
        <v>99</v>
      </c>
      <c r="B61" s="130">
        <f t="shared" ref="B61:H61" si="18">SUM(B54:B60)</f>
        <v>0</v>
      </c>
      <c r="C61" s="130">
        <f t="shared" si="18"/>
        <v>0</v>
      </c>
      <c r="D61" s="130">
        <f t="shared" si="18"/>
        <v>0</v>
      </c>
      <c r="E61" s="130">
        <f t="shared" si="18"/>
        <v>0</v>
      </c>
      <c r="F61" s="130">
        <f t="shared" si="18"/>
        <v>0</v>
      </c>
      <c r="G61" s="130">
        <f t="shared" si="18"/>
        <v>0</v>
      </c>
      <c r="H61" s="130">
        <f t="shared" si="18"/>
        <v>0</v>
      </c>
      <c r="I61" s="131">
        <f>SUM(I54:I60)</f>
        <v>0</v>
      </c>
      <c r="J61" s="131">
        <f t="shared" ref="J61:L61" si="19">SUM(J54:J60)</f>
        <v>0</v>
      </c>
      <c r="K61" s="131">
        <f t="shared" si="19"/>
        <v>0</v>
      </c>
      <c r="L61" s="131">
        <f t="shared" si="19"/>
        <v>0</v>
      </c>
      <c r="M61" s="132">
        <f>SUM(M54:M60)</f>
        <v>0</v>
      </c>
    </row>
  </sheetData>
  <sheetProtection selectLockedCells="1"/>
  <mergeCells count="25">
    <mergeCell ref="G9:G10"/>
    <mergeCell ref="H9:H10"/>
    <mergeCell ref="I9:R9"/>
    <mergeCell ref="S9:S10"/>
    <mergeCell ref="A9:A10"/>
    <mergeCell ref="B9:B10"/>
    <mergeCell ref="D9:D10"/>
    <mergeCell ref="E9:E10"/>
    <mergeCell ref="F9:F10"/>
    <mergeCell ref="C9:C10"/>
    <mergeCell ref="S20:S21"/>
    <mergeCell ref="F20:F21"/>
    <mergeCell ref="G20:G21"/>
    <mergeCell ref="I20:R20"/>
    <mergeCell ref="A20:A21"/>
    <mergeCell ref="B20:B21"/>
    <mergeCell ref="E20:E21"/>
    <mergeCell ref="H20:H21"/>
    <mergeCell ref="D20:D21"/>
    <mergeCell ref="C20:C21"/>
    <mergeCell ref="A51:A52"/>
    <mergeCell ref="M51:M52"/>
    <mergeCell ref="A38:A39"/>
    <mergeCell ref="B38:L38"/>
    <mergeCell ref="B51:L51"/>
  </mergeCells>
  <pageMargins left="0.7" right="0.7" top="0.75" bottom="0.75" header="0.3" footer="0.3"/>
  <pageSetup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G62"/>
  <sheetViews>
    <sheetView showGridLines="0" topLeftCell="A23" zoomScaleNormal="100" workbookViewId="0"/>
  </sheetViews>
  <sheetFormatPr defaultColWidth="9.28515625" defaultRowHeight="13.5" x14ac:dyDescent="0.25"/>
  <cols>
    <col min="1" max="1" width="10.7109375" style="11" customWidth="1"/>
    <col min="2" max="2" width="8.7109375" style="11" customWidth="1"/>
    <col min="3" max="3" width="12.7109375" style="11" customWidth="1"/>
    <col min="4" max="4" width="13.7109375" style="11" customWidth="1"/>
    <col min="5" max="5" width="12.7109375" style="11" customWidth="1"/>
    <col min="6" max="6" width="15.5703125" style="11" customWidth="1"/>
    <col min="7" max="7" width="2.7109375" style="11" customWidth="1"/>
    <col min="8" max="8" width="8.7109375" style="11" customWidth="1"/>
    <col min="9" max="9" width="12.7109375" style="11" customWidth="1"/>
    <col min="10" max="10" width="15.5703125" style="11" customWidth="1"/>
    <col min="11" max="16384" width="9.28515625" style="11"/>
  </cols>
  <sheetData>
    <row r="1" spans="1:7" x14ac:dyDescent="0.25">
      <c r="A1" s="53" t="s">
        <v>249</v>
      </c>
      <c r="C1" s="60"/>
    </row>
    <row r="2" spans="1:7" x14ac:dyDescent="0.25">
      <c r="A2" s="1" t="str">
        <f>Instructions!A2</f>
        <v>North Carolina Agricultural &amp; Technical State University (N.C. A&amp;T)</v>
      </c>
      <c r="C2" s="60"/>
    </row>
    <row r="3" spans="1:7" x14ac:dyDescent="0.25">
      <c r="A3" s="304">
        <f>Instructions!A3</f>
        <v>0</v>
      </c>
      <c r="B3" s="304"/>
    </row>
    <row r="4" spans="1:7" x14ac:dyDescent="0.25">
      <c r="A4" s="56" t="s">
        <v>121</v>
      </c>
    </row>
    <row r="5" spans="1:7" x14ac:dyDescent="0.25">
      <c r="B5" s="60"/>
    </row>
    <row r="6" spans="1:7" x14ac:dyDescent="0.25">
      <c r="A6" s="53" t="s">
        <v>122</v>
      </c>
      <c r="B6" s="53"/>
      <c r="C6" s="74"/>
      <c r="D6" s="135"/>
    </row>
    <row r="7" spans="1:7" x14ac:dyDescent="0.25">
      <c r="A7" s="61" t="s">
        <v>123</v>
      </c>
      <c r="B7" s="136"/>
      <c r="C7" s="137"/>
      <c r="G7" s="53"/>
    </row>
    <row r="8" spans="1:7" x14ac:dyDescent="0.25">
      <c r="A8" s="53"/>
      <c r="B8" s="53"/>
      <c r="C8" s="80"/>
      <c r="E8" s="107"/>
      <c r="G8" s="53"/>
    </row>
    <row r="9" spans="1:7" x14ac:dyDescent="0.25">
      <c r="A9" s="318" t="s">
        <v>124</v>
      </c>
      <c r="B9" s="318"/>
      <c r="C9" s="344" t="s">
        <v>13</v>
      </c>
      <c r="D9" s="344"/>
      <c r="E9" s="53"/>
      <c r="F9" s="53"/>
    </row>
    <row r="10" spans="1:7" x14ac:dyDescent="0.25">
      <c r="A10" s="318"/>
      <c r="B10" s="318"/>
      <c r="C10" s="226" t="s">
        <v>125</v>
      </c>
      <c r="D10" s="226" t="s">
        <v>126</v>
      </c>
      <c r="E10" s="138"/>
      <c r="F10" s="53"/>
      <c r="G10" s="53"/>
    </row>
    <row r="11" spans="1:7" x14ac:dyDescent="0.25">
      <c r="A11" s="338" t="s">
        <v>127</v>
      </c>
      <c r="B11" s="339"/>
      <c r="C11" s="139"/>
      <c r="D11" s="140"/>
      <c r="E11" s="141"/>
      <c r="F11" s="53"/>
      <c r="G11" s="53"/>
    </row>
    <row r="12" spans="1:7" x14ac:dyDescent="0.25">
      <c r="A12" s="342" t="s">
        <v>128</v>
      </c>
      <c r="B12" s="343"/>
      <c r="C12" s="139"/>
      <c r="D12" s="140"/>
      <c r="E12" s="141"/>
      <c r="F12" s="53"/>
    </row>
    <row r="13" spans="1:7" x14ac:dyDescent="0.25">
      <c r="A13" s="342" t="s">
        <v>129</v>
      </c>
      <c r="B13" s="343"/>
      <c r="C13" s="139"/>
      <c r="D13" s="140"/>
      <c r="E13" s="141"/>
      <c r="F13" s="53"/>
    </row>
    <row r="14" spans="1:7" x14ac:dyDescent="0.25">
      <c r="A14" s="342" t="s">
        <v>130</v>
      </c>
      <c r="B14" s="343"/>
      <c r="C14" s="139"/>
      <c r="D14" s="140"/>
      <c r="E14" s="141"/>
      <c r="F14" s="53"/>
    </row>
    <row r="15" spans="1:7" x14ac:dyDescent="0.25">
      <c r="A15" s="342" t="s">
        <v>131</v>
      </c>
      <c r="B15" s="343"/>
      <c r="C15" s="142"/>
      <c r="D15" s="143"/>
      <c r="E15" s="141"/>
      <c r="F15" s="53"/>
    </row>
    <row r="16" spans="1:7" x14ac:dyDescent="0.25">
      <c r="A16" s="340" t="s">
        <v>132</v>
      </c>
      <c r="B16" s="341"/>
      <c r="C16" s="142"/>
      <c r="D16" s="143"/>
      <c r="E16" s="141"/>
      <c r="F16" s="53"/>
    </row>
    <row r="17" spans="1:6" x14ac:dyDescent="0.25">
      <c r="B17" s="141"/>
      <c r="C17" s="141"/>
    </row>
    <row r="18" spans="1:6" x14ac:dyDescent="0.25">
      <c r="A18" s="53" t="s">
        <v>133</v>
      </c>
      <c r="D18" s="144"/>
      <c r="E18" s="144"/>
      <c r="F18" s="145"/>
    </row>
    <row r="19" spans="1:6" x14ac:dyDescent="0.25">
      <c r="A19" s="61" t="s">
        <v>123</v>
      </c>
      <c r="B19" s="144"/>
      <c r="C19" s="144"/>
      <c r="D19" s="144"/>
      <c r="E19" s="144"/>
      <c r="F19" s="145"/>
    </row>
    <row r="20" spans="1:6" ht="14.25" thickBot="1" x14ac:dyDescent="0.3">
      <c r="A20" s="61"/>
      <c r="B20" s="144"/>
      <c r="C20" s="144"/>
      <c r="D20" s="144"/>
      <c r="E20" s="144"/>
      <c r="F20" s="145"/>
    </row>
    <row r="21" spans="1:6" ht="27" x14ac:dyDescent="0.25">
      <c r="A21" s="347" t="s">
        <v>124</v>
      </c>
      <c r="B21" s="348"/>
      <c r="C21" s="264" t="s">
        <v>134</v>
      </c>
      <c r="D21" s="265" t="s">
        <v>135</v>
      </c>
      <c r="E21" s="144"/>
      <c r="F21" s="145"/>
    </row>
    <row r="22" spans="1:6" x14ac:dyDescent="0.25">
      <c r="A22" s="349" t="s">
        <v>127</v>
      </c>
      <c r="B22" s="350"/>
      <c r="C22" s="266" t="s">
        <v>136</v>
      </c>
      <c r="D22" s="267"/>
      <c r="E22" s="144"/>
      <c r="F22" s="145"/>
    </row>
    <row r="23" spans="1:6" x14ac:dyDescent="0.25">
      <c r="A23" s="268"/>
      <c r="B23" s="260"/>
      <c r="C23" s="266" t="s">
        <v>137</v>
      </c>
      <c r="D23" s="267"/>
      <c r="E23" s="144"/>
      <c r="F23" s="145"/>
    </row>
    <row r="24" spans="1:6" x14ac:dyDescent="0.25">
      <c r="A24" s="268"/>
      <c r="B24" s="260"/>
      <c r="C24" s="266" t="s">
        <v>138</v>
      </c>
      <c r="D24" s="267"/>
      <c r="E24" s="144"/>
      <c r="F24" s="145"/>
    </row>
    <row r="25" spans="1:6" ht="14.25" thickBot="1" x14ac:dyDescent="0.3">
      <c r="A25" s="269"/>
      <c r="B25" s="270"/>
      <c r="C25" s="271" t="s">
        <v>139</v>
      </c>
      <c r="D25" s="272"/>
      <c r="E25" s="144"/>
      <c r="F25" s="145"/>
    </row>
    <row r="26" spans="1:6" x14ac:dyDescent="0.25">
      <c r="A26" s="345" t="s">
        <v>128</v>
      </c>
      <c r="B26" s="346"/>
      <c r="C26" s="273" t="s">
        <v>136</v>
      </c>
      <c r="D26" s="274"/>
      <c r="E26" s="144"/>
      <c r="F26" s="145"/>
    </row>
    <row r="27" spans="1:6" x14ac:dyDescent="0.25">
      <c r="A27" s="268"/>
      <c r="B27" s="260"/>
      <c r="C27" s="266" t="s">
        <v>137</v>
      </c>
      <c r="D27" s="267"/>
      <c r="E27" s="144"/>
      <c r="F27" s="145"/>
    </row>
    <row r="28" spans="1:6" x14ac:dyDescent="0.25">
      <c r="A28" s="268"/>
      <c r="B28" s="260"/>
      <c r="C28" s="266" t="s">
        <v>138</v>
      </c>
      <c r="D28" s="267"/>
      <c r="E28" s="144"/>
      <c r="F28" s="145"/>
    </row>
    <row r="29" spans="1:6" ht="14.25" thickBot="1" x14ac:dyDescent="0.3">
      <c r="A29" s="269"/>
      <c r="B29" s="270"/>
      <c r="C29" s="271" t="s">
        <v>139</v>
      </c>
      <c r="D29" s="272"/>
      <c r="E29" s="144"/>
      <c r="F29" s="145"/>
    </row>
    <row r="30" spans="1:6" x14ac:dyDescent="0.25">
      <c r="A30" s="345" t="s">
        <v>129</v>
      </c>
      <c r="B30" s="346"/>
      <c r="C30" s="273" t="s">
        <v>136</v>
      </c>
      <c r="D30" s="274"/>
      <c r="E30" s="144"/>
      <c r="F30" s="145"/>
    </row>
    <row r="31" spans="1:6" x14ac:dyDescent="0.25">
      <c r="A31" s="268"/>
      <c r="B31" s="260"/>
      <c r="C31" s="266" t="s">
        <v>137</v>
      </c>
      <c r="D31" s="267"/>
      <c r="E31" s="144"/>
      <c r="F31" s="145"/>
    </row>
    <row r="32" spans="1:6" x14ac:dyDescent="0.25">
      <c r="A32" s="268"/>
      <c r="B32" s="260"/>
      <c r="C32" s="266" t="s">
        <v>138</v>
      </c>
      <c r="D32" s="267"/>
      <c r="E32" s="144"/>
      <c r="F32" s="145"/>
    </row>
    <row r="33" spans="1:6" ht="14.25" thickBot="1" x14ac:dyDescent="0.3">
      <c r="A33" s="269"/>
      <c r="B33" s="270"/>
      <c r="C33" s="271" t="s">
        <v>139</v>
      </c>
      <c r="D33" s="272"/>
      <c r="E33" s="144"/>
      <c r="F33" s="145"/>
    </row>
    <row r="34" spans="1:6" x14ac:dyDescent="0.25">
      <c r="A34" s="345" t="s">
        <v>130</v>
      </c>
      <c r="B34" s="346"/>
      <c r="C34" s="273" t="s">
        <v>136</v>
      </c>
      <c r="D34" s="274"/>
    </row>
    <row r="35" spans="1:6" x14ac:dyDescent="0.25">
      <c r="A35" s="268"/>
      <c r="B35" s="260"/>
      <c r="C35" s="266" t="s">
        <v>137</v>
      </c>
      <c r="D35" s="267"/>
      <c r="E35" s="53"/>
    </row>
    <row r="36" spans="1:6" x14ac:dyDescent="0.25">
      <c r="A36" s="268"/>
      <c r="B36" s="260"/>
      <c r="C36" s="266" t="s">
        <v>138</v>
      </c>
      <c r="D36" s="267"/>
      <c r="E36" s="53"/>
    </row>
    <row r="37" spans="1:6" ht="14.25" thickBot="1" x14ac:dyDescent="0.3">
      <c r="A37" s="269"/>
      <c r="B37" s="270"/>
      <c r="C37" s="271" t="s">
        <v>139</v>
      </c>
      <c r="D37" s="272"/>
      <c r="E37" s="53"/>
    </row>
    <row r="38" spans="1:6" x14ac:dyDescent="0.25">
      <c r="A38" s="77"/>
      <c r="B38" s="77"/>
      <c r="C38" s="78"/>
      <c r="D38" s="141"/>
    </row>
    <row r="39" spans="1:6" x14ac:dyDescent="0.25">
      <c r="A39" s="76" t="s">
        <v>252</v>
      </c>
      <c r="B39" s="77"/>
      <c r="C39" s="78"/>
      <c r="D39" s="147"/>
    </row>
    <row r="40" spans="1:6" x14ac:dyDescent="0.25">
      <c r="A40" s="61" t="s">
        <v>123</v>
      </c>
      <c r="B40" s="77"/>
      <c r="C40" s="78"/>
      <c r="D40" s="147"/>
    </row>
    <row r="41" spans="1:6" x14ac:dyDescent="0.25">
      <c r="A41" s="318" t="s">
        <v>124</v>
      </c>
      <c r="B41" s="318"/>
      <c r="C41" s="146" t="s">
        <v>13</v>
      </c>
      <c r="D41" s="147"/>
    </row>
    <row r="42" spans="1:6" x14ac:dyDescent="0.25">
      <c r="A42" s="338" t="s">
        <v>129</v>
      </c>
      <c r="B42" s="339"/>
      <c r="C42" s="139"/>
      <c r="D42" s="147"/>
    </row>
    <row r="43" spans="1:6" x14ac:dyDescent="0.25">
      <c r="A43" s="340" t="s">
        <v>130</v>
      </c>
      <c r="B43" s="341"/>
      <c r="C43" s="139"/>
      <c r="D43" s="147"/>
    </row>
    <row r="44" spans="1:6" x14ac:dyDescent="0.25">
      <c r="A44" s="77"/>
      <c r="B44" s="77"/>
      <c r="C44" s="78"/>
      <c r="D44" s="147"/>
    </row>
    <row r="45" spans="1:6" x14ac:dyDescent="0.25">
      <c r="A45" s="53" t="s">
        <v>140</v>
      </c>
    </row>
    <row r="46" spans="1:6" x14ac:dyDescent="0.25">
      <c r="A46" s="74" t="s">
        <v>141</v>
      </c>
    </row>
    <row r="47" spans="1:6" x14ac:dyDescent="0.25">
      <c r="A47" s="58"/>
    </row>
    <row r="48" spans="1:6" x14ac:dyDescent="0.25">
      <c r="A48" s="134" t="s">
        <v>142</v>
      </c>
    </row>
    <row r="49" spans="1:3" x14ac:dyDescent="0.25">
      <c r="A49" s="58"/>
    </row>
    <row r="50" spans="1:3" x14ac:dyDescent="0.25">
      <c r="A50" s="318" t="s">
        <v>124</v>
      </c>
      <c r="B50" s="318"/>
      <c r="C50" s="146" t="s">
        <v>13</v>
      </c>
    </row>
    <row r="51" spans="1:3" x14ac:dyDescent="0.25">
      <c r="A51" s="338" t="s">
        <v>128</v>
      </c>
      <c r="B51" s="339"/>
      <c r="C51" s="142"/>
    </row>
    <row r="52" spans="1:3" x14ac:dyDescent="0.25">
      <c r="A52" s="342" t="s">
        <v>129</v>
      </c>
      <c r="B52" s="343"/>
      <c r="C52" s="139"/>
    </row>
    <row r="53" spans="1:3" x14ac:dyDescent="0.25">
      <c r="A53" s="342" t="s">
        <v>130</v>
      </c>
      <c r="B53" s="343"/>
      <c r="C53" s="139"/>
    </row>
    <row r="54" spans="1:3" x14ac:dyDescent="0.25">
      <c r="A54" s="340" t="s">
        <v>143</v>
      </c>
      <c r="B54" s="341"/>
      <c r="C54" s="139"/>
    </row>
    <row r="56" spans="1:3" x14ac:dyDescent="0.25">
      <c r="A56" s="134" t="s">
        <v>144</v>
      </c>
    </row>
    <row r="57" spans="1:3" x14ac:dyDescent="0.25">
      <c r="A57" s="58"/>
    </row>
    <row r="58" spans="1:3" x14ac:dyDescent="0.25">
      <c r="A58" s="318" t="s">
        <v>124</v>
      </c>
      <c r="B58" s="318"/>
      <c r="C58" s="146" t="s">
        <v>13</v>
      </c>
    </row>
    <row r="59" spans="1:3" x14ac:dyDescent="0.25">
      <c r="A59" s="338" t="s">
        <v>128</v>
      </c>
      <c r="B59" s="339"/>
      <c r="C59" s="142"/>
    </row>
    <row r="60" spans="1:3" x14ac:dyDescent="0.25">
      <c r="A60" s="342" t="s">
        <v>129</v>
      </c>
      <c r="B60" s="343"/>
      <c r="C60" s="139"/>
    </row>
    <row r="61" spans="1:3" x14ac:dyDescent="0.25">
      <c r="A61" s="342" t="s">
        <v>130</v>
      </c>
      <c r="B61" s="343"/>
      <c r="C61" s="139"/>
    </row>
    <row r="62" spans="1:3" x14ac:dyDescent="0.25">
      <c r="A62" s="340" t="s">
        <v>143</v>
      </c>
      <c r="B62" s="341"/>
      <c r="C62" s="139"/>
    </row>
  </sheetData>
  <sheetProtection selectLockedCells="1"/>
  <mergeCells count="27">
    <mergeCell ref="A3:B3"/>
    <mergeCell ref="A9:B10"/>
    <mergeCell ref="A11:B11"/>
    <mergeCell ref="A12:B12"/>
    <mergeCell ref="A13:B13"/>
    <mergeCell ref="A14:B14"/>
    <mergeCell ref="A15:B15"/>
    <mergeCell ref="A16:B16"/>
    <mergeCell ref="C9:D9"/>
    <mergeCell ref="A34:B34"/>
    <mergeCell ref="A21:B21"/>
    <mergeCell ref="A22:B22"/>
    <mergeCell ref="A26:B26"/>
    <mergeCell ref="A30:B30"/>
    <mergeCell ref="A62:B62"/>
    <mergeCell ref="A50:B50"/>
    <mergeCell ref="A52:B52"/>
    <mergeCell ref="A51:B51"/>
    <mergeCell ref="A53:B53"/>
    <mergeCell ref="A54:B54"/>
    <mergeCell ref="A58:B58"/>
    <mergeCell ref="A59:B59"/>
    <mergeCell ref="A41:B41"/>
    <mergeCell ref="A42:B42"/>
    <mergeCell ref="A43:B43"/>
    <mergeCell ref="A60:B60"/>
    <mergeCell ref="A61:B61"/>
  </mergeCells>
  <pageMargins left="0.45" right="0.45" top="0.75" bottom="0.5" header="0.3" footer="0.3"/>
  <pageSetup scale="77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60965-FCD9-44E0-B954-0B0866D1746E}">
  <sheetPr>
    <tabColor rgb="FF00B0F0"/>
  </sheetPr>
  <dimension ref="A1:Y94"/>
  <sheetViews>
    <sheetView showGridLines="0" topLeftCell="A49" zoomScale="90" zoomScaleNormal="90" workbookViewId="0"/>
  </sheetViews>
  <sheetFormatPr defaultColWidth="9.28515625" defaultRowHeight="13.15" customHeight="1" x14ac:dyDescent="0.25"/>
  <cols>
    <col min="1" max="2" width="10.7109375" style="77" customWidth="1"/>
    <col min="3" max="12" width="9.28515625" style="78" customWidth="1"/>
    <col min="13" max="13" width="1.7109375" style="11" customWidth="1"/>
    <col min="14" max="15" width="10.7109375" style="77" customWidth="1"/>
    <col min="16" max="25" width="9.28515625" style="78"/>
    <col min="26" max="16384" width="9.28515625" style="11"/>
  </cols>
  <sheetData>
    <row r="1" spans="1:25" ht="13.15" customHeight="1" x14ac:dyDescent="0.25">
      <c r="A1" s="53" t="s">
        <v>249</v>
      </c>
      <c r="B1" s="76"/>
      <c r="C1" s="126"/>
      <c r="D1" s="126"/>
      <c r="E1" s="126"/>
      <c r="F1" s="126"/>
      <c r="G1" s="126"/>
      <c r="H1" s="126"/>
      <c r="I1" s="126"/>
      <c r="J1" s="126"/>
      <c r="K1" s="126"/>
      <c r="L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</row>
    <row r="2" spans="1:25" ht="13.15" customHeight="1" x14ac:dyDescent="0.25">
      <c r="A2" s="1" t="str">
        <f>Instructions!A2</f>
        <v>North Carolina Agricultural &amp; Technical State University (N.C. A&amp;T)</v>
      </c>
      <c r="B2" s="76"/>
      <c r="C2" s="126"/>
      <c r="D2" s="126"/>
      <c r="E2" s="126"/>
      <c r="F2" s="126"/>
      <c r="G2" s="126"/>
      <c r="H2" s="126"/>
      <c r="I2" s="126"/>
      <c r="J2" s="126"/>
      <c r="K2" s="126"/>
      <c r="L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</row>
    <row r="3" spans="1:25" ht="13.15" customHeight="1" x14ac:dyDescent="0.25">
      <c r="A3" s="304">
        <f>Instructions!A3</f>
        <v>0</v>
      </c>
      <c r="B3" s="304"/>
      <c r="C3" s="76"/>
      <c r="D3" s="76"/>
      <c r="E3" s="76"/>
      <c r="F3" s="76"/>
      <c r="G3" s="76"/>
      <c r="H3" s="76"/>
      <c r="I3" s="76"/>
      <c r="J3" s="76"/>
      <c r="K3" s="76"/>
      <c r="L3" s="76"/>
      <c r="N3" s="126"/>
      <c r="O3" s="126"/>
      <c r="P3" s="76"/>
      <c r="Q3" s="76"/>
      <c r="R3" s="76"/>
      <c r="S3" s="76"/>
      <c r="T3" s="76"/>
      <c r="U3" s="76"/>
      <c r="V3" s="76"/>
      <c r="W3" s="76"/>
      <c r="X3" s="76"/>
      <c r="Y3" s="76"/>
    </row>
    <row r="4" spans="1:25" ht="13.15" customHeight="1" x14ac:dyDescent="0.25">
      <c r="A4" s="79" t="s">
        <v>145</v>
      </c>
      <c r="E4" s="11"/>
      <c r="I4" s="76"/>
      <c r="J4" s="76"/>
      <c r="N4" s="126"/>
      <c r="O4" s="126"/>
      <c r="V4" s="76"/>
      <c r="W4" s="76"/>
    </row>
    <row r="5" spans="1:25" ht="13.15" customHeight="1" x14ac:dyDescent="0.25">
      <c r="A5" s="79"/>
      <c r="E5" s="74"/>
      <c r="I5" s="76"/>
      <c r="J5" s="76"/>
      <c r="N5" s="126"/>
      <c r="O5" s="126"/>
      <c r="V5" s="76"/>
      <c r="W5" s="76"/>
    </row>
    <row r="6" spans="1:25" ht="13.15" customHeight="1" x14ac:dyDescent="0.25">
      <c r="A6" s="74" t="s">
        <v>146</v>
      </c>
      <c r="E6" s="74"/>
      <c r="I6" s="76"/>
      <c r="J6" s="76"/>
      <c r="N6" s="126"/>
      <c r="O6" s="126"/>
      <c r="V6" s="76"/>
      <c r="W6" s="76"/>
    </row>
    <row r="7" spans="1:25" ht="13.15" customHeight="1" x14ac:dyDescent="0.25">
      <c r="A7" s="74" t="s">
        <v>147</v>
      </c>
    </row>
    <row r="8" spans="1:25" ht="13.15" customHeight="1" x14ac:dyDescent="0.25">
      <c r="A8" s="74"/>
    </row>
    <row r="9" spans="1:25" ht="13.15" customHeight="1" x14ac:dyDescent="0.25">
      <c r="A9" s="355" t="s">
        <v>148</v>
      </c>
      <c r="B9" s="355"/>
      <c r="C9" s="355"/>
      <c r="E9" s="11"/>
      <c r="H9" s="152" t="s">
        <v>149</v>
      </c>
      <c r="I9" s="153"/>
      <c r="N9" s="351" t="s">
        <v>150</v>
      </c>
      <c r="O9" s="351"/>
      <c r="P9" s="351"/>
      <c r="R9" s="11"/>
      <c r="U9" s="152" t="s">
        <v>149</v>
      </c>
      <c r="V9" s="153"/>
    </row>
    <row r="10" spans="1:25" ht="13.15" customHeight="1" x14ac:dyDescent="0.25">
      <c r="A10" s="154"/>
      <c r="B10" s="154"/>
      <c r="C10" s="154"/>
      <c r="D10" s="155"/>
      <c r="E10" s="155"/>
      <c r="F10" s="155"/>
      <c r="G10" s="155"/>
      <c r="H10" s="155"/>
      <c r="I10" s="155"/>
      <c r="J10" s="155"/>
      <c r="K10" s="155"/>
      <c r="L10" s="155"/>
      <c r="N10" s="156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</row>
    <row r="11" spans="1:25" ht="13.15" customHeight="1" x14ac:dyDescent="0.25">
      <c r="A11" s="318" t="s">
        <v>151</v>
      </c>
      <c r="B11" s="318"/>
      <c r="C11" s="352" t="s">
        <v>67</v>
      </c>
      <c r="D11" s="353"/>
      <c r="E11" s="353"/>
      <c r="F11" s="353"/>
      <c r="G11" s="353"/>
      <c r="H11" s="353"/>
      <c r="I11" s="353"/>
      <c r="J11" s="353"/>
      <c r="K11" s="353"/>
      <c r="L11" s="354"/>
      <c r="N11" s="318" t="s">
        <v>151</v>
      </c>
      <c r="O11" s="318"/>
      <c r="P11" s="352" t="s">
        <v>67</v>
      </c>
      <c r="Q11" s="353"/>
      <c r="R11" s="353"/>
      <c r="S11" s="353"/>
      <c r="T11" s="353"/>
      <c r="U11" s="353"/>
      <c r="V11" s="353"/>
      <c r="W11" s="353"/>
      <c r="X11" s="353"/>
      <c r="Y11" s="354"/>
    </row>
    <row r="12" spans="1:25" ht="13.15" customHeight="1" x14ac:dyDescent="0.25">
      <c r="A12" s="318"/>
      <c r="B12" s="318"/>
      <c r="C12" s="157">
        <v>2026</v>
      </c>
      <c r="D12" s="163">
        <f>C12+1</f>
        <v>2027</v>
      </c>
      <c r="E12" s="163">
        <f t="shared" ref="E12:L12" si="0">D12+1</f>
        <v>2028</v>
      </c>
      <c r="F12" s="163">
        <f t="shared" si="0"/>
        <v>2029</v>
      </c>
      <c r="G12" s="163">
        <f t="shared" si="0"/>
        <v>2030</v>
      </c>
      <c r="H12" s="163">
        <f t="shared" si="0"/>
        <v>2031</v>
      </c>
      <c r="I12" s="163">
        <f t="shared" si="0"/>
        <v>2032</v>
      </c>
      <c r="J12" s="163">
        <f t="shared" si="0"/>
        <v>2033</v>
      </c>
      <c r="K12" s="163">
        <f t="shared" si="0"/>
        <v>2034</v>
      </c>
      <c r="L12" s="163">
        <f t="shared" si="0"/>
        <v>2035</v>
      </c>
      <c r="N12" s="318"/>
      <c r="O12" s="318"/>
      <c r="P12" s="163">
        <f>$C$12</f>
        <v>2026</v>
      </c>
      <c r="Q12" s="163">
        <f>P12+1</f>
        <v>2027</v>
      </c>
      <c r="R12" s="163">
        <f t="shared" ref="R12:Y12" si="1">Q12+1</f>
        <v>2028</v>
      </c>
      <c r="S12" s="163">
        <f t="shared" si="1"/>
        <v>2029</v>
      </c>
      <c r="T12" s="163">
        <f t="shared" si="1"/>
        <v>2030</v>
      </c>
      <c r="U12" s="163">
        <f t="shared" si="1"/>
        <v>2031</v>
      </c>
      <c r="V12" s="163">
        <f t="shared" si="1"/>
        <v>2032</v>
      </c>
      <c r="W12" s="163">
        <f t="shared" si="1"/>
        <v>2033</v>
      </c>
      <c r="X12" s="163">
        <f t="shared" si="1"/>
        <v>2034</v>
      </c>
      <c r="Y12" s="163">
        <f t="shared" si="1"/>
        <v>2035</v>
      </c>
    </row>
    <row r="13" spans="1:25" ht="13.15" customHeight="1" x14ac:dyDescent="0.25">
      <c r="A13" s="158" t="s">
        <v>152</v>
      </c>
      <c r="B13" s="159"/>
      <c r="C13" s="160"/>
      <c r="D13" s="160"/>
      <c r="E13" s="160"/>
      <c r="F13" s="160"/>
      <c r="G13" s="160"/>
      <c r="H13" s="160"/>
      <c r="I13" s="160"/>
      <c r="J13" s="160"/>
      <c r="K13" s="160"/>
      <c r="L13" s="160"/>
      <c r="N13" s="158" t="s">
        <v>152</v>
      </c>
      <c r="O13" s="159"/>
      <c r="P13" s="160"/>
      <c r="Q13" s="160"/>
      <c r="R13" s="160"/>
      <c r="S13" s="160"/>
      <c r="T13" s="160"/>
      <c r="U13" s="160"/>
      <c r="V13" s="160"/>
      <c r="W13" s="160"/>
      <c r="X13" s="160"/>
      <c r="Y13" s="160"/>
    </row>
    <row r="14" spans="1:25" ht="13.15" customHeight="1" x14ac:dyDescent="0.25">
      <c r="A14" s="159"/>
      <c r="B14" s="159"/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N14" s="159"/>
      <c r="O14" s="159"/>
      <c r="P14" s="160"/>
      <c r="Q14" s="160"/>
      <c r="R14" s="160"/>
      <c r="S14" s="160"/>
      <c r="T14" s="160"/>
      <c r="U14" s="160"/>
      <c r="V14" s="160"/>
      <c r="W14" s="160"/>
      <c r="X14" s="160"/>
      <c r="Y14" s="160"/>
    </row>
    <row r="15" spans="1:25" ht="13.15" customHeight="1" x14ac:dyDescent="0.25">
      <c r="A15" s="159"/>
      <c r="B15" s="159"/>
      <c r="C15" s="160"/>
      <c r="D15" s="160"/>
      <c r="E15" s="160"/>
      <c r="F15" s="160"/>
      <c r="G15" s="160"/>
      <c r="H15" s="160"/>
      <c r="I15" s="160"/>
      <c r="J15" s="160"/>
      <c r="K15" s="160"/>
      <c r="L15" s="160"/>
      <c r="N15" s="159"/>
      <c r="O15" s="159"/>
      <c r="P15" s="160"/>
      <c r="Q15" s="160"/>
      <c r="R15" s="160"/>
      <c r="S15" s="160"/>
      <c r="T15" s="160"/>
      <c r="U15" s="160"/>
      <c r="V15" s="160"/>
      <c r="W15" s="160"/>
      <c r="X15" s="160"/>
      <c r="Y15" s="160"/>
    </row>
    <row r="16" spans="1:25" ht="13.15" customHeight="1" x14ac:dyDescent="0.25">
      <c r="A16" s="159"/>
      <c r="B16" s="159"/>
      <c r="C16" s="160"/>
      <c r="D16" s="160"/>
      <c r="E16" s="160"/>
      <c r="F16" s="160"/>
      <c r="G16" s="160"/>
      <c r="H16" s="160"/>
      <c r="I16" s="160"/>
      <c r="J16" s="160"/>
      <c r="K16" s="160"/>
      <c r="L16" s="160"/>
      <c r="N16" s="159"/>
      <c r="O16" s="159"/>
      <c r="P16" s="160"/>
      <c r="Q16" s="160"/>
      <c r="R16" s="160"/>
      <c r="S16" s="160"/>
      <c r="T16" s="160"/>
      <c r="U16" s="160"/>
      <c r="V16" s="160"/>
      <c r="W16" s="160"/>
      <c r="X16" s="160"/>
      <c r="Y16" s="160"/>
    </row>
    <row r="17" spans="1:25" ht="13.15" customHeight="1" x14ac:dyDescent="0.25">
      <c r="A17" s="159"/>
      <c r="B17" s="159"/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N17" s="159"/>
      <c r="O17" s="159"/>
      <c r="P17" s="160"/>
      <c r="Q17" s="160"/>
      <c r="R17" s="160"/>
      <c r="S17" s="160"/>
      <c r="T17" s="160"/>
      <c r="U17" s="160"/>
      <c r="V17" s="160"/>
      <c r="W17" s="160"/>
      <c r="X17" s="160"/>
      <c r="Y17" s="160"/>
    </row>
    <row r="18" spans="1:25" ht="13.15" customHeight="1" x14ac:dyDescent="0.25">
      <c r="A18" s="159"/>
      <c r="B18" s="159"/>
      <c r="C18" s="160"/>
      <c r="D18" s="160"/>
      <c r="E18" s="160"/>
      <c r="F18" s="160"/>
      <c r="G18" s="160"/>
      <c r="H18" s="160"/>
      <c r="I18" s="160"/>
      <c r="J18" s="160"/>
      <c r="K18" s="160"/>
      <c r="L18" s="160"/>
      <c r="N18" s="159"/>
      <c r="O18" s="159"/>
      <c r="P18" s="160"/>
      <c r="Q18" s="160"/>
      <c r="R18" s="160"/>
      <c r="S18" s="160"/>
      <c r="T18" s="160"/>
      <c r="U18" s="160"/>
      <c r="V18" s="160"/>
      <c r="W18" s="160"/>
      <c r="X18" s="160"/>
      <c r="Y18" s="160"/>
    </row>
    <row r="19" spans="1:25" ht="13.15" customHeight="1" x14ac:dyDescent="0.25">
      <c r="A19" s="159"/>
      <c r="B19" s="159"/>
      <c r="C19" s="160"/>
      <c r="D19" s="160"/>
      <c r="E19" s="160"/>
      <c r="F19" s="160"/>
      <c r="G19" s="160"/>
      <c r="H19" s="160"/>
      <c r="I19" s="160"/>
      <c r="J19" s="160"/>
      <c r="K19" s="160"/>
      <c r="L19" s="160"/>
      <c r="N19" s="159"/>
      <c r="O19" s="159"/>
      <c r="P19" s="160"/>
      <c r="Q19" s="160"/>
      <c r="R19" s="160"/>
      <c r="S19" s="160"/>
      <c r="T19" s="160"/>
      <c r="U19" s="160"/>
      <c r="V19" s="160"/>
      <c r="W19" s="160"/>
      <c r="X19" s="160"/>
      <c r="Y19" s="160"/>
    </row>
    <row r="20" spans="1:25" ht="13.15" customHeight="1" x14ac:dyDescent="0.25">
      <c r="A20" s="159"/>
      <c r="B20" s="159"/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N20" s="159"/>
      <c r="O20" s="159"/>
      <c r="P20" s="160"/>
      <c r="Q20" s="160"/>
      <c r="R20" s="160"/>
      <c r="S20" s="160"/>
      <c r="T20" s="160"/>
      <c r="U20" s="160"/>
      <c r="V20" s="160"/>
      <c r="W20" s="160"/>
      <c r="X20" s="160"/>
      <c r="Y20" s="160"/>
    </row>
    <row r="21" spans="1:25" ht="13.15" customHeight="1" x14ac:dyDescent="0.25">
      <c r="A21" s="159"/>
      <c r="B21" s="159"/>
      <c r="C21" s="160"/>
      <c r="D21" s="160"/>
      <c r="E21" s="160"/>
      <c r="F21" s="160"/>
      <c r="G21" s="160"/>
      <c r="H21" s="160"/>
      <c r="I21" s="160"/>
      <c r="J21" s="160"/>
      <c r="K21" s="160"/>
      <c r="L21" s="160"/>
      <c r="N21" s="159"/>
      <c r="O21" s="159"/>
      <c r="P21" s="160"/>
      <c r="Q21" s="160"/>
      <c r="R21" s="160"/>
      <c r="S21" s="160"/>
      <c r="T21" s="160"/>
      <c r="U21" s="160"/>
      <c r="V21" s="160"/>
      <c r="W21" s="160"/>
      <c r="X21" s="160"/>
      <c r="Y21" s="160"/>
    </row>
    <row r="22" spans="1:25" ht="13.15" customHeight="1" x14ac:dyDescent="0.25">
      <c r="A22" s="159"/>
      <c r="B22" s="159"/>
      <c r="C22" s="160"/>
      <c r="D22" s="160"/>
      <c r="E22" s="160"/>
      <c r="F22" s="160"/>
      <c r="G22" s="160"/>
      <c r="H22" s="160"/>
      <c r="I22" s="160"/>
      <c r="J22" s="160"/>
      <c r="K22" s="160"/>
      <c r="L22" s="160"/>
      <c r="N22" s="159"/>
      <c r="O22" s="159"/>
      <c r="P22" s="160"/>
      <c r="Q22" s="160"/>
      <c r="R22" s="160"/>
      <c r="S22" s="160"/>
      <c r="T22" s="160"/>
      <c r="U22" s="160"/>
      <c r="V22" s="160"/>
      <c r="W22" s="160"/>
      <c r="X22" s="160"/>
      <c r="Y22" s="160"/>
    </row>
    <row r="23" spans="1:25" ht="13.15" customHeight="1" x14ac:dyDescent="0.25">
      <c r="A23" s="159"/>
      <c r="B23" s="159"/>
      <c r="C23" s="160"/>
      <c r="D23" s="160"/>
      <c r="E23" s="160"/>
      <c r="F23" s="160"/>
      <c r="G23" s="160"/>
      <c r="H23" s="160"/>
      <c r="I23" s="160"/>
      <c r="J23" s="160"/>
      <c r="K23" s="160"/>
      <c r="L23" s="160"/>
      <c r="N23" s="159"/>
      <c r="O23" s="159"/>
      <c r="P23" s="160"/>
      <c r="Q23" s="160"/>
      <c r="R23" s="160"/>
      <c r="S23" s="160"/>
      <c r="T23" s="160"/>
      <c r="U23" s="160"/>
      <c r="V23" s="160"/>
      <c r="W23" s="160"/>
      <c r="X23" s="160"/>
      <c r="Y23" s="160"/>
    </row>
    <row r="24" spans="1:25" ht="13.15" customHeight="1" x14ac:dyDescent="0.25">
      <c r="A24" s="159"/>
      <c r="B24" s="159"/>
      <c r="C24" s="160"/>
      <c r="D24" s="160"/>
      <c r="E24" s="160"/>
      <c r="F24" s="160"/>
      <c r="G24" s="160"/>
      <c r="H24" s="160"/>
      <c r="I24" s="160"/>
      <c r="J24" s="160"/>
      <c r="K24" s="160"/>
      <c r="L24" s="160"/>
      <c r="N24" s="159"/>
      <c r="O24" s="159"/>
      <c r="P24" s="160"/>
      <c r="Q24" s="160"/>
      <c r="R24" s="160"/>
      <c r="S24" s="160"/>
      <c r="T24" s="160"/>
      <c r="U24" s="160"/>
      <c r="V24" s="160"/>
      <c r="W24" s="160"/>
      <c r="X24" s="160"/>
      <c r="Y24" s="160"/>
    </row>
    <row r="25" spans="1:25" ht="13.15" customHeight="1" x14ac:dyDescent="0.25">
      <c r="A25" s="159"/>
      <c r="B25" s="159"/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N25" s="159"/>
      <c r="O25" s="159"/>
      <c r="P25" s="160"/>
      <c r="Q25" s="160"/>
      <c r="R25" s="160"/>
      <c r="S25" s="160"/>
      <c r="T25" s="160"/>
      <c r="U25" s="160"/>
      <c r="V25" s="160"/>
      <c r="W25" s="160"/>
      <c r="X25" s="160"/>
      <c r="Y25" s="160"/>
    </row>
    <row r="26" spans="1:25" ht="13.15" customHeight="1" x14ac:dyDescent="0.25">
      <c r="A26" s="159"/>
      <c r="B26" s="159"/>
      <c r="C26" s="160"/>
      <c r="D26" s="160"/>
      <c r="E26" s="160"/>
      <c r="F26" s="160"/>
      <c r="G26" s="160"/>
      <c r="H26" s="160"/>
      <c r="I26" s="160"/>
      <c r="J26" s="160"/>
      <c r="K26" s="160"/>
      <c r="L26" s="160"/>
      <c r="N26" s="159"/>
      <c r="O26" s="159"/>
      <c r="P26" s="160"/>
      <c r="Q26" s="160"/>
      <c r="R26" s="160"/>
      <c r="S26" s="160"/>
      <c r="T26" s="160"/>
      <c r="U26" s="160"/>
      <c r="V26" s="160"/>
      <c r="W26" s="160"/>
      <c r="X26" s="160"/>
      <c r="Y26" s="160"/>
    </row>
    <row r="27" spans="1:25" ht="13.15" customHeight="1" x14ac:dyDescent="0.25">
      <c r="A27" s="159"/>
      <c r="B27" s="159"/>
      <c r="C27" s="160"/>
      <c r="D27" s="160"/>
      <c r="E27" s="160"/>
      <c r="F27" s="160"/>
      <c r="G27" s="160"/>
      <c r="H27" s="160"/>
      <c r="I27" s="160"/>
      <c r="J27" s="160"/>
      <c r="K27" s="160"/>
      <c r="L27" s="160"/>
      <c r="N27" s="159"/>
      <c r="O27" s="159"/>
      <c r="P27" s="160"/>
      <c r="Q27" s="160"/>
      <c r="R27" s="160"/>
      <c r="S27" s="160"/>
      <c r="T27" s="160"/>
      <c r="U27" s="160"/>
      <c r="V27" s="160"/>
      <c r="W27" s="160"/>
      <c r="X27" s="160"/>
      <c r="Y27" s="160"/>
    </row>
    <row r="28" spans="1:25" ht="13.15" customHeight="1" x14ac:dyDescent="0.25">
      <c r="A28" s="159"/>
      <c r="B28" s="159"/>
      <c r="C28" s="160"/>
      <c r="D28" s="160"/>
      <c r="E28" s="160"/>
      <c r="F28" s="160"/>
      <c r="G28" s="160"/>
      <c r="H28" s="160"/>
      <c r="I28" s="160"/>
      <c r="J28" s="160"/>
      <c r="K28" s="160"/>
      <c r="L28" s="160"/>
      <c r="N28" s="159"/>
      <c r="O28" s="159"/>
      <c r="P28" s="160"/>
      <c r="Q28" s="160"/>
      <c r="R28" s="160"/>
      <c r="S28" s="160"/>
      <c r="T28" s="160"/>
      <c r="U28" s="160"/>
      <c r="V28" s="160"/>
      <c r="W28" s="160"/>
      <c r="X28" s="160"/>
      <c r="Y28" s="160"/>
    </row>
    <row r="29" spans="1:25" ht="13.15" customHeight="1" x14ac:dyDescent="0.25">
      <c r="A29" s="159"/>
      <c r="B29" s="159"/>
      <c r="C29" s="160"/>
      <c r="D29" s="160"/>
      <c r="E29" s="160"/>
      <c r="F29" s="160"/>
      <c r="G29" s="160"/>
      <c r="H29" s="160"/>
      <c r="I29" s="160"/>
      <c r="J29" s="160"/>
      <c r="K29" s="160"/>
      <c r="L29" s="160"/>
      <c r="N29" s="159"/>
      <c r="O29" s="159"/>
      <c r="P29" s="160"/>
      <c r="Q29" s="160"/>
      <c r="R29" s="160"/>
      <c r="S29" s="160"/>
      <c r="T29" s="160"/>
      <c r="U29" s="160"/>
      <c r="V29" s="160"/>
      <c r="W29" s="160"/>
      <c r="X29" s="160"/>
      <c r="Y29" s="160"/>
    </row>
    <row r="30" spans="1:25" ht="13.15" customHeight="1" x14ac:dyDescent="0.25">
      <c r="A30" s="159"/>
      <c r="B30" s="159"/>
      <c r="C30" s="160"/>
      <c r="D30" s="160"/>
      <c r="E30" s="160"/>
      <c r="F30" s="160"/>
      <c r="G30" s="160"/>
      <c r="H30" s="160"/>
      <c r="I30" s="160"/>
      <c r="J30" s="160"/>
      <c r="K30" s="160"/>
      <c r="L30" s="160"/>
      <c r="N30" s="159"/>
      <c r="O30" s="159"/>
      <c r="P30" s="160"/>
      <c r="Q30" s="160"/>
      <c r="R30" s="160"/>
      <c r="S30" s="160"/>
      <c r="T30" s="160"/>
      <c r="U30" s="160"/>
      <c r="V30" s="160"/>
      <c r="W30" s="160"/>
      <c r="X30" s="160"/>
      <c r="Y30" s="160"/>
    </row>
    <row r="31" spans="1:25" ht="13.15" customHeight="1" x14ac:dyDescent="0.25">
      <c r="A31" s="159"/>
      <c r="B31" s="159"/>
      <c r="C31" s="160"/>
      <c r="D31" s="160"/>
      <c r="E31" s="160"/>
      <c r="F31" s="160"/>
      <c r="G31" s="160"/>
      <c r="H31" s="160"/>
      <c r="I31" s="160"/>
      <c r="J31" s="160"/>
      <c r="K31" s="160"/>
      <c r="L31" s="160"/>
      <c r="N31" s="159"/>
      <c r="O31" s="159"/>
      <c r="P31" s="160"/>
      <c r="Q31" s="160"/>
      <c r="R31" s="160"/>
      <c r="S31" s="160"/>
      <c r="T31" s="160"/>
      <c r="U31" s="160"/>
      <c r="V31" s="160"/>
      <c r="W31" s="160"/>
      <c r="X31" s="160"/>
      <c r="Y31" s="160"/>
    </row>
    <row r="32" spans="1:25" ht="13.15" customHeight="1" x14ac:dyDescent="0.25">
      <c r="A32" s="159"/>
      <c r="B32" s="159"/>
      <c r="C32" s="160"/>
      <c r="D32" s="160"/>
      <c r="E32" s="160"/>
      <c r="F32" s="160"/>
      <c r="G32" s="160"/>
      <c r="H32" s="160"/>
      <c r="I32" s="160"/>
      <c r="J32" s="160"/>
      <c r="K32" s="160"/>
      <c r="L32" s="160"/>
      <c r="N32" s="159"/>
      <c r="O32" s="159"/>
      <c r="P32" s="160"/>
      <c r="Q32" s="160"/>
      <c r="R32" s="160"/>
      <c r="S32" s="160"/>
      <c r="T32" s="160"/>
      <c r="U32" s="160"/>
      <c r="V32" s="160"/>
      <c r="W32" s="160"/>
      <c r="X32" s="160"/>
      <c r="Y32" s="160"/>
    </row>
    <row r="33" spans="1:25" ht="13.15" customHeight="1" x14ac:dyDescent="0.25">
      <c r="A33" s="159"/>
      <c r="B33" s="159"/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N33" s="159"/>
      <c r="O33" s="159"/>
      <c r="P33" s="160"/>
      <c r="Q33" s="160"/>
      <c r="R33" s="160"/>
      <c r="S33" s="160"/>
      <c r="T33" s="160"/>
      <c r="U33" s="160"/>
      <c r="V33" s="160"/>
      <c r="W33" s="160"/>
      <c r="X33" s="160"/>
      <c r="Y33" s="160"/>
    </row>
    <row r="34" spans="1:25" ht="13.15" customHeight="1" x14ac:dyDescent="0.25">
      <c r="A34" s="159"/>
      <c r="B34" s="159"/>
      <c r="C34" s="160"/>
      <c r="D34" s="160"/>
      <c r="E34" s="160"/>
      <c r="F34" s="160"/>
      <c r="G34" s="160"/>
      <c r="H34" s="160"/>
      <c r="I34" s="160"/>
      <c r="J34" s="160"/>
      <c r="K34" s="160"/>
      <c r="L34" s="160"/>
      <c r="N34" s="159"/>
      <c r="O34" s="159"/>
      <c r="P34" s="160"/>
      <c r="Q34" s="160"/>
      <c r="R34" s="160"/>
      <c r="S34" s="160"/>
      <c r="T34" s="160"/>
      <c r="U34" s="160"/>
      <c r="V34" s="160"/>
      <c r="W34" s="160"/>
      <c r="X34" s="160"/>
      <c r="Y34" s="160"/>
    </row>
    <row r="35" spans="1:25" ht="13.15" customHeight="1" x14ac:dyDescent="0.25">
      <c r="A35" s="161" t="s">
        <v>84</v>
      </c>
      <c r="B35" s="159"/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N35" s="161" t="s">
        <v>84</v>
      </c>
      <c r="O35" s="159"/>
      <c r="P35" s="160"/>
      <c r="Q35" s="160"/>
      <c r="R35" s="160"/>
      <c r="S35" s="160"/>
      <c r="T35" s="160"/>
      <c r="U35" s="160"/>
      <c r="V35" s="160"/>
      <c r="W35" s="160"/>
      <c r="X35" s="160"/>
      <c r="Y35" s="160"/>
    </row>
    <row r="36" spans="1:25" ht="13.15" customHeight="1" x14ac:dyDescent="0.25">
      <c r="B36" s="162"/>
      <c r="O36" s="162"/>
    </row>
    <row r="38" spans="1:25" ht="13.15" customHeight="1" x14ac:dyDescent="0.25">
      <c r="A38" s="351" t="s">
        <v>153</v>
      </c>
      <c r="B38" s="351"/>
      <c r="C38" s="351"/>
      <c r="E38" s="11"/>
      <c r="H38" s="152" t="s">
        <v>149</v>
      </c>
      <c r="I38" s="153"/>
      <c r="N38" s="351" t="s">
        <v>154</v>
      </c>
      <c r="O38" s="351"/>
      <c r="P38" s="351"/>
      <c r="R38" s="11"/>
      <c r="U38" s="152" t="s">
        <v>149</v>
      </c>
      <c r="V38" s="153"/>
    </row>
    <row r="39" spans="1:25" ht="13.15" customHeight="1" x14ac:dyDescent="0.25">
      <c r="A39" s="154"/>
      <c r="B39" s="154"/>
      <c r="C39" s="154"/>
      <c r="D39" s="155"/>
      <c r="E39" s="155"/>
      <c r="F39" s="155"/>
      <c r="G39" s="155"/>
      <c r="H39" s="155"/>
      <c r="I39" s="155"/>
      <c r="J39" s="155"/>
      <c r="K39" s="155"/>
      <c r="L39" s="155"/>
      <c r="N39" s="156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</row>
    <row r="40" spans="1:25" ht="13.15" customHeight="1" x14ac:dyDescent="0.25">
      <c r="A40" s="318" t="s">
        <v>151</v>
      </c>
      <c r="B40" s="318"/>
      <c r="C40" s="352" t="s">
        <v>67</v>
      </c>
      <c r="D40" s="353"/>
      <c r="E40" s="353"/>
      <c r="F40" s="353"/>
      <c r="G40" s="353"/>
      <c r="H40" s="353"/>
      <c r="I40" s="353"/>
      <c r="J40" s="353"/>
      <c r="K40" s="353"/>
      <c r="L40" s="354"/>
      <c r="N40" s="318" t="s">
        <v>151</v>
      </c>
      <c r="O40" s="318"/>
      <c r="P40" s="352" t="s">
        <v>67</v>
      </c>
      <c r="Q40" s="353"/>
      <c r="R40" s="353"/>
      <c r="S40" s="353"/>
      <c r="T40" s="353"/>
      <c r="U40" s="353"/>
      <c r="V40" s="353"/>
      <c r="W40" s="353"/>
      <c r="X40" s="353"/>
      <c r="Y40" s="354"/>
    </row>
    <row r="41" spans="1:25" ht="13.15" customHeight="1" x14ac:dyDescent="0.25">
      <c r="A41" s="318"/>
      <c r="B41" s="318"/>
      <c r="C41" s="157">
        <v>2026</v>
      </c>
      <c r="D41" s="163">
        <f>C41+1</f>
        <v>2027</v>
      </c>
      <c r="E41" s="163">
        <f t="shared" ref="E41:L41" si="2">D41+1</f>
        <v>2028</v>
      </c>
      <c r="F41" s="163">
        <f t="shared" si="2"/>
        <v>2029</v>
      </c>
      <c r="G41" s="163">
        <f t="shared" si="2"/>
        <v>2030</v>
      </c>
      <c r="H41" s="163">
        <f t="shared" si="2"/>
        <v>2031</v>
      </c>
      <c r="I41" s="163">
        <f t="shared" si="2"/>
        <v>2032</v>
      </c>
      <c r="J41" s="163">
        <f t="shared" si="2"/>
        <v>2033</v>
      </c>
      <c r="K41" s="163">
        <f t="shared" si="2"/>
        <v>2034</v>
      </c>
      <c r="L41" s="163">
        <f t="shared" si="2"/>
        <v>2035</v>
      </c>
      <c r="N41" s="318"/>
      <c r="O41" s="318"/>
      <c r="P41" s="163">
        <f>$C$12</f>
        <v>2026</v>
      </c>
      <c r="Q41" s="163">
        <f>P41+1</f>
        <v>2027</v>
      </c>
      <c r="R41" s="163">
        <f t="shared" ref="R41:Y41" si="3">Q41+1</f>
        <v>2028</v>
      </c>
      <c r="S41" s="163">
        <f t="shared" si="3"/>
        <v>2029</v>
      </c>
      <c r="T41" s="163">
        <f t="shared" si="3"/>
        <v>2030</v>
      </c>
      <c r="U41" s="163">
        <f t="shared" si="3"/>
        <v>2031</v>
      </c>
      <c r="V41" s="163">
        <f t="shared" si="3"/>
        <v>2032</v>
      </c>
      <c r="W41" s="163">
        <f t="shared" si="3"/>
        <v>2033</v>
      </c>
      <c r="X41" s="163">
        <f t="shared" si="3"/>
        <v>2034</v>
      </c>
      <c r="Y41" s="163">
        <f t="shared" si="3"/>
        <v>2035</v>
      </c>
    </row>
    <row r="42" spans="1:25" ht="13.15" customHeight="1" x14ac:dyDescent="0.25">
      <c r="A42" s="158" t="s">
        <v>152</v>
      </c>
      <c r="B42" s="159"/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N42" s="158" t="s">
        <v>152</v>
      </c>
      <c r="O42" s="159"/>
      <c r="P42" s="160"/>
      <c r="Q42" s="160"/>
      <c r="R42" s="160"/>
      <c r="S42" s="160"/>
      <c r="T42" s="160"/>
      <c r="U42" s="160"/>
      <c r="V42" s="160"/>
      <c r="W42" s="160"/>
      <c r="X42" s="160"/>
      <c r="Y42" s="160"/>
    </row>
    <row r="43" spans="1:25" ht="13.15" customHeight="1" x14ac:dyDescent="0.25">
      <c r="A43" s="159"/>
      <c r="B43" s="159"/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N43" s="159"/>
      <c r="O43" s="159"/>
      <c r="P43" s="160"/>
      <c r="Q43" s="160"/>
      <c r="R43" s="160"/>
      <c r="S43" s="160"/>
      <c r="T43" s="160"/>
      <c r="U43" s="160"/>
      <c r="V43" s="160"/>
      <c r="W43" s="160"/>
      <c r="X43" s="160"/>
      <c r="Y43" s="160"/>
    </row>
    <row r="44" spans="1:25" ht="13.15" customHeight="1" x14ac:dyDescent="0.25">
      <c r="A44" s="159"/>
      <c r="B44" s="159"/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N44" s="159"/>
      <c r="O44" s="159"/>
      <c r="P44" s="160"/>
      <c r="Q44" s="160"/>
      <c r="R44" s="160"/>
      <c r="S44" s="160"/>
      <c r="T44" s="160"/>
      <c r="U44" s="160"/>
      <c r="V44" s="160"/>
      <c r="W44" s="160"/>
      <c r="X44" s="160"/>
      <c r="Y44" s="160"/>
    </row>
    <row r="45" spans="1:25" ht="13.15" customHeight="1" x14ac:dyDescent="0.25">
      <c r="A45" s="159"/>
      <c r="B45" s="159"/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N45" s="159"/>
      <c r="O45" s="159"/>
      <c r="P45" s="160"/>
      <c r="Q45" s="160"/>
      <c r="R45" s="160"/>
      <c r="S45" s="160"/>
      <c r="T45" s="160"/>
      <c r="U45" s="160"/>
      <c r="V45" s="160"/>
      <c r="W45" s="160"/>
      <c r="X45" s="160"/>
      <c r="Y45" s="160"/>
    </row>
    <row r="46" spans="1:25" ht="13.15" customHeight="1" x14ac:dyDescent="0.25">
      <c r="A46" s="159"/>
      <c r="B46" s="159"/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N46" s="159"/>
      <c r="O46" s="159"/>
      <c r="P46" s="160"/>
      <c r="Q46" s="160"/>
      <c r="R46" s="160"/>
      <c r="S46" s="160"/>
      <c r="T46" s="160"/>
      <c r="U46" s="160"/>
      <c r="V46" s="160"/>
      <c r="W46" s="160"/>
      <c r="X46" s="160"/>
      <c r="Y46" s="160"/>
    </row>
    <row r="47" spans="1:25" ht="13.15" customHeight="1" x14ac:dyDescent="0.25">
      <c r="A47" s="159"/>
      <c r="B47" s="159"/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N47" s="159"/>
      <c r="O47" s="159"/>
      <c r="P47" s="160"/>
      <c r="Q47" s="160"/>
      <c r="R47" s="160"/>
      <c r="S47" s="160"/>
      <c r="T47" s="160"/>
      <c r="U47" s="160"/>
      <c r="V47" s="160"/>
      <c r="W47" s="160"/>
      <c r="X47" s="160"/>
      <c r="Y47" s="160"/>
    </row>
    <row r="48" spans="1:25" ht="13.15" customHeight="1" x14ac:dyDescent="0.25">
      <c r="A48" s="159"/>
      <c r="B48" s="159"/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N48" s="159"/>
      <c r="O48" s="159"/>
      <c r="P48" s="160"/>
      <c r="Q48" s="160"/>
      <c r="R48" s="160"/>
      <c r="S48" s="160"/>
      <c r="T48" s="160"/>
      <c r="U48" s="160"/>
      <c r="V48" s="160"/>
      <c r="W48" s="160"/>
      <c r="X48" s="160"/>
      <c r="Y48" s="160"/>
    </row>
    <row r="49" spans="1:25" ht="13.15" customHeight="1" x14ac:dyDescent="0.25">
      <c r="A49" s="159"/>
      <c r="B49" s="159"/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N49" s="159"/>
      <c r="O49" s="159"/>
      <c r="P49" s="160"/>
      <c r="Q49" s="160"/>
      <c r="R49" s="160"/>
      <c r="S49" s="160"/>
      <c r="T49" s="160"/>
      <c r="U49" s="160"/>
      <c r="V49" s="160"/>
      <c r="W49" s="160"/>
      <c r="X49" s="160"/>
      <c r="Y49" s="160"/>
    </row>
    <row r="50" spans="1:25" ht="13.15" customHeight="1" x14ac:dyDescent="0.25">
      <c r="A50" s="159"/>
      <c r="B50" s="159"/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N50" s="159"/>
      <c r="O50" s="159"/>
      <c r="P50" s="160"/>
      <c r="Q50" s="160"/>
      <c r="R50" s="160"/>
      <c r="S50" s="160"/>
      <c r="T50" s="160"/>
      <c r="U50" s="160"/>
      <c r="V50" s="160"/>
      <c r="W50" s="160"/>
      <c r="X50" s="160"/>
      <c r="Y50" s="160"/>
    </row>
    <row r="51" spans="1:25" ht="13.15" customHeight="1" x14ac:dyDescent="0.25">
      <c r="A51" s="159"/>
      <c r="B51" s="159"/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N51" s="159"/>
      <c r="O51" s="159"/>
      <c r="P51" s="160"/>
      <c r="Q51" s="160"/>
      <c r="R51" s="160"/>
      <c r="S51" s="160"/>
      <c r="T51" s="160"/>
      <c r="U51" s="160"/>
      <c r="V51" s="160"/>
      <c r="W51" s="160"/>
      <c r="X51" s="160"/>
      <c r="Y51" s="160"/>
    </row>
    <row r="52" spans="1:25" ht="13.15" customHeight="1" x14ac:dyDescent="0.25">
      <c r="A52" s="159"/>
      <c r="B52" s="159"/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N52" s="159"/>
      <c r="O52" s="159"/>
      <c r="P52" s="160"/>
      <c r="Q52" s="160"/>
      <c r="R52" s="160"/>
      <c r="S52" s="160"/>
      <c r="T52" s="160"/>
      <c r="U52" s="160"/>
      <c r="V52" s="160"/>
      <c r="W52" s="160"/>
      <c r="X52" s="160"/>
      <c r="Y52" s="160"/>
    </row>
    <row r="53" spans="1:25" ht="13.15" customHeight="1" x14ac:dyDescent="0.25">
      <c r="A53" s="159"/>
      <c r="B53" s="159"/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N53" s="159"/>
      <c r="O53" s="159"/>
      <c r="P53" s="160"/>
      <c r="Q53" s="160"/>
      <c r="R53" s="160"/>
      <c r="S53" s="160"/>
      <c r="T53" s="160"/>
      <c r="U53" s="160"/>
      <c r="V53" s="160"/>
      <c r="W53" s="160"/>
      <c r="X53" s="160"/>
      <c r="Y53" s="160"/>
    </row>
    <row r="54" spans="1:25" ht="13.15" customHeight="1" x14ac:dyDescent="0.25">
      <c r="A54" s="159"/>
      <c r="B54" s="159"/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N54" s="159"/>
      <c r="O54" s="159"/>
      <c r="P54" s="160"/>
      <c r="Q54" s="160"/>
      <c r="R54" s="160"/>
      <c r="S54" s="160"/>
      <c r="T54" s="160"/>
      <c r="U54" s="160"/>
      <c r="V54" s="160"/>
      <c r="W54" s="160"/>
      <c r="X54" s="160"/>
      <c r="Y54" s="160"/>
    </row>
    <row r="55" spans="1:25" ht="13.15" customHeight="1" x14ac:dyDescent="0.25">
      <c r="A55" s="159"/>
      <c r="B55" s="159"/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N55" s="159"/>
      <c r="O55" s="159"/>
      <c r="P55" s="160"/>
      <c r="Q55" s="160"/>
      <c r="R55" s="160"/>
      <c r="S55" s="160"/>
      <c r="T55" s="160"/>
      <c r="U55" s="160"/>
      <c r="V55" s="160"/>
      <c r="W55" s="160"/>
      <c r="X55" s="160"/>
      <c r="Y55" s="160"/>
    </row>
    <row r="56" spans="1:25" ht="13.15" customHeight="1" x14ac:dyDescent="0.25">
      <c r="A56" s="159"/>
      <c r="B56" s="159"/>
      <c r="C56" s="160"/>
      <c r="D56" s="160"/>
      <c r="E56" s="160"/>
      <c r="F56" s="160"/>
      <c r="G56" s="160"/>
      <c r="H56" s="160"/>
      <c r="I56" s="160"/>
      <c r="J56" s="160"/>
      <c r="K56" s="160"/>
      <c r="L56" s="160"/>
      <c r="N56" s="159"/>
      <c r="O56" s="159"/>
      <c r="P56" s="160"/>
      <c r="Q56" s="160"/>
      <c r="R56" s="160"/>
      <c r="S56" s="160"/>
      <c r="T56" s="160"/>
      <c r="U56" s="160"/>
      <c r="V56" s="160"/>
      <c r="W56" s="160"/>
      <c r="X56" s="160"/>
      <c r="Y56" s="160"/>
    </row>
    <row r="57" spans="1:25" ht="13.15" customHeight="1" x14ac:dyDescent="0.25">
      <c r="A57" s="159"/>
      <c r="B57" s="159"/>
      <c r="C57" s="160"/>
      <c r="D57" s="160"/>
      <c r="E57" s="160"/>
      <c r="F57" s="160"/>
      <c r="G57" s="160"/>
      <c r="H57" s="160"/>
      <c r="I57" s="160"/>
      <c r="J57" s="160"/>
      <c r="K57" s="160"/>
      <c r="L57" s="160"/>
      <c r="N57" s="159"/>
      <c r="O57" s="159"/>
      <c r="P57" s="160"/>
      <c r="Q57" s="160"/>
      <c r="R57" s="160"/>
      <c r="S57" s="160"/>
      <c r="T57" s="160"/>
      <c r="U57" s="160"/>
      <c r="V57" s="160"/>
      <c r="W57" s="160"/>
      <c r="X57" s="160"/>
      <c r="Y57" s="160"/>
    </row>
    <row r="58" spans="1:25" ht="13.15" customHeight="1" x14ac:dyDescent="0.25">
      <c r="A58" s="159"/>
      <c r="B58" s="159"/>
      <c r="C58" s="160"/>
      <c r="D58" s="160"/>
      <c r="E58" s="160"/>
      <c r="F58" s="160"/>
      <c r="G58" s="160"/>
      <c r="H58" s="160"/>
      <c r="I58" s="160"/>
      <c r="J58" s="160"/>
      <c r="K58" s="160"/>
      <c r="L58" s="160"/>
      <c r="N58" s="159"/>
      <c r="O58" s="159"/>
      <c r="P58" s="160"/>
      <c r="Q58" s="160"/>
      <c r="R58" s="160"/>
      <c r="S58" s="160"/>
      <c r="T58" s="160"/>
      <c r="U58" s="160"/>
      <c r="V58" s="160"/>
      <c r="W58" s="160"/>
      <c r="X58" s="160"/>
      <c r="Y58" s="160"/>
    </row>
    <row r="59" spans="1:25" ht="13.15" customHeight="1" x14ac:dyDescent="0.25">
      <c r="A59" s="159"/>
      <c r="B59" s="159"/>
      <c r="C59" s="160"/>
      <c r="D59" s="160"/>
      <c r="E59" s="160"/>
      <c r="F59" s="160"/>
      <c r="G59" s="160"/>
      <c r="H59" s="160"/>
      <c r="I59" s="160"/>
      <c r="J59" s="160"/>
      <c r="K59" s="160"/>
      <c r="L59" s="160"/>
      <c r="N59" s="159"/>
      <c r="O59" s="159"/>
      <c r="P59" s="160"/>
      <c r="Q59" s="160"/>
      <c r="R59" s="160"/>
      <c r="S59" s="160"/>
      <c r="T59" s="160"/>
      <c r="U59" s="160"/>
      <c r="V59" s="160"/>
      <c r="W59" s="160"/>
      <c r="X59" s="160"/>
      <c r="Y59" s="160"/>
    </row>
    <row r="60" spans="1:25" ht="13.15" customHeight="1" x14ac:dyDescent="0.25">
      <c r="A60" s="159"/>
      <c r="B60" s="159"/>
      <c r="C60" s="160"/>
      <c r="D60" s="160"/>
      <c r="E60" s="160"/>
      <c r="F60" s="160"/>
      <c r="G60" s="160"/>
      <c r="H60" s="160"/>
      <c r="I60" s="160"/>
      <c r="J60" s="160"/>
      <c r="K60" s="160"/>
      <c r="L60" s="160"/>
      <c r="N60" s="159"/>
      <c r="O60" s="159"/>
      <c r="P60" s="160"/>
      <c r="Q60" s="160"/>
      <c r="R60" s="160"/>
      <c r="S60" s="160"/>
      <c r="T60" s="160"/>
      <c r="U60" s="160"/>
      <c r="V60" s="160"/>
      <c r="W60" s="160"/>
      <c r="X60" s="160"/>
      <c r="Y60" s="160"/>
    </row>
    <row r="61" spans="1:25" ht="13.15" customHeight="1" x14ac:dyDescent="0.25">
      <c r="A61" s="159"/>
      <c r="B61" s="159"/>
      <c r="C61" s="160"/>
      <c r="D61" s="160"/>
      <c r="E61" s="160"/>
      <c r="F61" s="160"/>
      <c r="G61" s="160"/>
      <c r="H61" s="160"/>
      <c r="I61" s="160"/>
      <c r="J61" s="160"/>
      <c r="K61" s="160"/>
      <c r="L61" s="160"/>
      <c r="N61" s="159"/>
      <c r="O61" s="159"/>
      <c r="P61" s="160"/>
      <c r="Q61" s="160"/>
      <c r="R61" s="160"/>
      <c r="S61" s="160"/>
      <c r="T61" s="160"/>
      <c r="U61" s="160"/>
      <c r="V61" s="160"/>
      <c r="W61" s="160"/>
      <c r="X61" s="160"/>
      <c r="Y61" s="160"/>
    </row>
    <row r="62" spans="1:25" ht="13.15" customHeight="1" x14ac:dyDescent="0.25">
      <c r="A62" s="159"/>
      <c r="B62" s="159"/>
      <c r="C62" s="160"/>
      <c r="D62" s="160"/>
      <c r="E62" s="160"/>
      <c r="F62" s="160"/>
      <c r="G62" s="160"/>
      <c r="H62" s="160"/>
      <c r="I62" s="160"/>
      <c r="J62" s="160"/>
      <c r="K62" s="160"/>
      <c r="L62" s="160"/>
      <c r="N62" s="159"/>
      <c r="O62" s="159"/>
      <c r="P62" s="160"/>
      <c r="Q62" s="160"/>
      <c r="R62" s="160"/>
      <c r="S62" s="160"/>
      <c r="T62" s="160"/>
      <c r="U62" s="160"/>
      <c r="V62" s="160"/>
      <c r="W62" s="160"/>
      <c r="X62" s="160"/>
      <c r="Y62" s="160"/>
    </row>
    <row r="63" spans="1:25" ht="13.15" customHeight="1" x14ac:dyDescent="0.25">
      <c r="A63" s="159"/>
      <c r="B63" s="159"/>
      <c r="C63" s="160"/>
      <c r="D63" s="160"/>
      <c r="E63" s="160"/>
      <c r="F63" s="160"/>
      <c r="G63" s="160"/>
      <c r="H63" s="160"/>
      <c r="I63" s="160"/>
      <c r="J63" s="160"/>
      <c r="K63" s="160"/>
      <c r="L63" s="160"/>
      <c r="N63" s="159"/>
      <c r="O63" s="159"/>
      <c r="P63" s="160"/>
      <c r="Q63" s="160"/>
      <c r="R63" s="160"/>
      <c r="S63" s="160"/>
      <c r="T63" s="160"/>
      <c r="U63" s="160"/>
      <c r="V63" s="160"/>
      <c r="W63" s="160"/>
      <c r="X63" s="160"/>
      <c r="Y63" s="160"/>
    </row>
    <row r="64" spans="1:25" ht="13.15" customHeight="1" x14ac:dyDescent="0.25">
      <c r="A64" s="161" t="s">
        <v>84</v>
      </c>
      <c r="B64" s="159"/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N64" s="161" t="s">
        <v>84</v>
      </c>
      <c r="O64" s="159"/>
      <c r="P64" s="160"/>
      <c r="Q64" s="160"/>
      <c r="R64" s="160"/>
      <c r="S64" s="160"/>
      <c r="T64" s="160"/>
      <c r="U64" s="160"/>
      <c r="V64" s="160"/>
      <c r="W64" s="160"/>
      <c r="X64" s="160"/>
      <c r="Y64" s="160"/>
    </row>
    <row r="65" spans="1:25" ht="13.15" customHeight="1" x14ac:dyDescent="0.25">
      <c r="B65" s="162"/>
      <c r="O65" s="162"/>
    </row>
    <row r="67" spans="1:25" ht="13.15" customHeight="1" x14ac:dyDescent="0.25">
      <c r="A67" s="351" t="s">
        <v>155</v>
      </c>
      <c r="B67" s="351"/>
      <c r="C67" s="351"/>
      <c r="E67" s="11"/>
      <c r="H67" s="152" t="s">
        <v>149</v>
      </c>
      <c r="I67" s="153"/>
      <c r="N67" s="351" t="s">
        <v>156</v>
      </c>
      <c r="O67" s="351"/>
      <c r="P67" s="351"/>
      <c r="R67" s="11"/>
      <c r="U67" s="152" t="s">
        <v>149</v>
      </c>
      <c r="V67" s="153"/>
    </row>
    <row r="68" spans="1:25" ht="13.15" customHeight="1" x14ac:dyDescent="0.25">
      <c r="A68" s="154"/>
      <c r="B68" s="154"/>
      <c r="C68" s="154"/>
      <c r="D68" s="155"/>
      <c r="E68" s="155"/>
      <c r="F68" s="155"/>
      <c r="G68" s="155"/>
      <c r="H68" s="155"/>
      <c r="I68" s="155"/>
      <c r="J68" s="155"/>
      <c r="K68" s="155"/>
      <c r="L68" s="155"/>
      <c r="N68" s="156"/>
      <c r="O68" s="155"/>
      <c r="P68" s="155"/>
      <c r="Q68" s="155"/>
      <c r="R68" s="155"/>
      <c r="S68" s="155"/>
      <c r="T68" s="155"/>
      <c r="U68" s="155"/>
      <c r="V68" s="155"/>
      <c r="W68" s="155"/>
      <c r="X68" s="155"/>
      <c r="Y68" s="155"/>
    </row>
    <row r="69" spans="1:25" ht="13.15" customHeight="1" x14ac:dyDescent="0.25">
      <c r="A69" s="318" t="s">
        <v>151</v>
      </c>
      <c r="B69" s="318"/>
      <c r="C69" s="352" t="s">
        <v>67</v>
      </c>
      <c r="D69" s="353"/>
      <c r="E69" s="353"/>
      <c r="F69" s="353"/>
      <c r="G69" s="353"/>
      <c r="H69" s="353"/>
      <c r="I69" s="353"/>
      <c r="J69" s="353"/>
      <c r="K69" s="353"/>
      <c r="L69" s="354"/>
      <c r="N69" s="318" t="s">
        <v>151</v>
      </c>
      <c r="O69" s="318"/>
      <c r="P69" s="352" t="s">
        <v>67</v>
      </c>
      <c r="Q69" s="353"/>
      <c r="R69" s="353"/>
      <c r="S69" s="353"/>
      <c r="T69" s="353"/>
      <c r="U69" s="353"/>
      <c r="V69" s="353"/>
      <c r="W69" s="353"/>
      <c r="X69" s="353"/>
      <c r="Y69" s="354"/>
    </row>
    <row r="70" spans="1:25" ht="13.15" customHeight="1" x14ac:dyDescent="0.25">
      <c r="A70" s="318"/>
      <c r="B70" s="318"/>
      <c r="C70" s="157">
        <v>2026</v>
      </c>
      <c r="D70" s="163">
        <f>C70+1</f>
        <v>2027</v>
      </c>
      <c r="E70" s="163">
        <f t="shared" ref="E70:L70" si="4">D70+1</f>
        <v>2028</v>
      </c>
      <c r="F70" s="163">
        <f t="shared" si="4"/>
        <v>2029</v>
      </c>
      <c r="G70" s="163">
        <f t="shared" si="4"/>
        <v>2030</v>
      </c>
      <c r="H70" s="163">
        <f t="shared" si="4"/>
        <v>2031</v>
      </c>
      <c r="I70" s="163">
        <f t="shared" si="4"/>
        <v>2032</v>
      </c>
      <c r="J70" s="163">
        <f t="shared" si="4"/>
        <v>2033</v>
      </c>
      <c r="K70" s="163">
        <f t="shared" si="4"/>
        <v>2034</v>
      </c>
      <c r="L70" s="163">
        <f t="shared" si="4"/>
        <v>2035</v>
      </c>
      <c r="N70" s="318"/>
      <c r="O70" s="318"/>
      <c r="P70" s="163">
        <f>$C$12</f>
        <v>2026</v>
      </c>
      <c r="Q70" s="163">
        <f>P70+1</f>
        <v>2027</v>
      </c>
      <c r="R70" s="163">
        <f t="shared" ref="R70:Y70" si="5">Q70+1</f>
        <v>2028</v>
      </c>
      <c r="S70" s="163">
        <f t="shared" si="5"/>
        <v>2029</v>
      </c>
      <c r="T70" s="163">
        <f t="shared" si="5"/>
        <v>2030</v>
      </c>
      <c r="U70" s="163">
        <f t="shared" si="5"/>
        <v>2031</v>
      </c>
      <c r="V70" s="163">
        <f t="shared" si="5"/>
        <v>2032</v>
      </c>
      <c r="W70" s="163">
        <f t="shared" si="5"/>
        <v>2033</v>
      </c>
      <c r="X70" s="163">
        <f t="shared" si="5"/>
        <v>2034</v>
      </c>
      <c r="Y70" s="163">
        <f t="shared" si="5"/>
        <v>2035</v>
      </c>
    </row>
    <row r="71" spans="1:25" ht="13.15" customHeight="1" x14ac:dyDescent="0.25">
      <c r="A71" s="158" t="s">
        <v>152</v>
      </c>
      <c r="B71" s="159"/>
      <c r="C71" s="160"/>
      <c r="D71" s="160"/>
      <c r="E71" s="160"/>
      <c r="F71" s="160"/>
      <c r="G71" s="160"/>
      <c r="H71" s="160"/>
      <c r="I71" s="160"/>
      <c r="J71" s="160"/>
      <c r="K71" s="160"/>
      <c r="L71" s="160"/>
      <c r="N71" s="158" t="s">
        <v>152</v>
      </c>
      <c r="O71" s="159"/>
      <c r="P71" s="160"/>
      <c r="Q71" s="160"/>
      <c r="R71" s="160"/>
      <c r="S71" s="160"/>
      <c r="T71" s="160"/>
      <c r="U71" s="160"/>
      <c r="V71" s="160"/>
      <c r="W71" s="160"/>
      <c r="X71" s="160"/>
      <c r="Y71" s="160"/>
    </row>
    <row r="72" spans="1:25" ht="13.15" customHeight="1" x14ac:dyDescent="0.25">
      <c r="A72" s="159"/>
      <c r="B72" s="159"/>
      <c r="C72" s="160"/>
      <c r="D72" s="160"/>
      <c r="E72" s="160"/>
      <c r="F72" s="160"/>
      <c r="G72" s="160"/>
      <c r="H72" s="160"/>
      <c r="I72" s="160"/>
      <c r="J72" s="160"/>
      <c r="K72" s="160"/>
      <c r="L72" s="160"/>
      <c r="N72" s="159"/>
      <c r="O72" s="159"/>
      <c r="P72" s="160"/>
      <c r="Q72" s="160"/>
      <c r="R72" s="160"/>
      <c r="S72" s="160"/>
      <c r="T72" s="160"/>
      <c r="U72" s="160"/>
      <c r="V72" s="160"/>
      <c r="W72" s="160"/>
      <c r="X72" s="160"/>
      <c r="Y72" s="160"/>
    </row>
    <row r="73" spans="1:25" ht="13.15" customHeight="1" x14ac:dyDescent="0.25">
      <c r="A73" s="159"/>
      <c r="B73" s="159"/>
      <c r="C73" s="160"/>
      <c r="D73" s="160"/>
      <c r="E73" s="160"/>
      <c r="F73" s="160"/>
      <c r="G73" s="160"/>
      <c r="H73" s="160"/>
      <c r="I73" s="160"/>
      <c r="J73" s="160"/>
      <c r="K73" s="160"/>
      <c r="L73" s="160"/>
      <c r="N73" s="159"/>
      <c r="O73" s="159"/>
      <c r="P73" s="160"/>
      <c r="Q73" s="160"/>
      <c r="R73" s="160"/>
      <c r="S73" s="160"/>
      <c r="T73" s="160"/>
      <c r="U73" s="160"/>
      <c r="V73" s="160"/>
      <c r="W73" s="160"/>
      <c r="X73" s="160"/>
      <c r="Y73" s="160"/>
    </row>
    <row r="74" spans="1:25" ht="13.15" customHeight="1" x14ac:dyDescent="0.25">
      <c r="A74" s="159"/>
      <c r="B74" s="159"/>
      <c r="C74" s="160"/>
      <c r="D74" s="160"/>
      <c r="E74" s="160"/>
      <c r="F74" s="160"/>
      <c r="G74" s="160"/>
      <c r="H74" s="160"/>
      <c r="I74" s="160"/>
      <c r="J74" s="160"/>
      <c r="K74" s="160"/>
      <c r="L74" s="160"/>
      <c r="N74" s="159"/>
      <c r="O74" s="159"/>
      <c r="P74" s="160"/>
      <c r="Q74" s="160"/>
      <c r="R74" s="160"/>
      <c r="S74" s="160"/>
      <c r="T74" s="160"/>
      <c r="U74" s="160"/>
      <c r="V74" s="160"/>
      <c r="W74" s="160"/>
      <c r="X74" s="160"/>
      <c r="Y74" s="160"/>
    </row>
    <row r="75" spans="1:25" ht="13.15" customHeight="1" x14ac:dyDescent="0.25">
      <c r="A75" s="159"/>
      <c r="B75" s="159"/>
      <c r="C75" s="160"/>
      <c r="D75" s="160"/>
      <c r="E75" s="160"/>
      <c r="F75" s="160"/>
      <c r="G75" s="160"/>
      <c r="H75" s="160"/>
      <c r="I75" s="160"/>
      <c r="J75" s="160"/>
      <c r="K75" s="160"/>
      <c r="L75" s="160"/>
      <c r="N75" s="159"/>
      <c r="O75" s="159"/>
      <c r="P75" s="160"/>
      <c r="Q75" s="160"/>
      <c r="R75" s="160"/>
      <c r="S75" s="160"/>
      <c r="T75" s="160"/>
      <c r="U75" s="160"/>
      <c r="V75" s="160"/>
      <c r="W75" s="160"/>
      <c r="X75" s="160"/>
      <c r="Y75" s="160"/>
    </row>
    <row r="76" spans="1:25" ht="13.15" customHeight="1" x14ac:dyDescent="0.25">
      <c r="A76" s="159"/>
      <c r="B76" s="159"/>
      <c r="C76" s="160"/>
      <c r="D76" s="160"/>
      <c r="E76" s="160"/>
      <c r="F76" s="160"/>
      <c r="G76" s="160"/>
      <c r="H76" s="160"/>
      <c r="I76" s="160"/>
      <c r="J76" s="160"/>
      <c r="K76" s="160"/>
      <c r="L76" s="160"/>
      <c r="N76" s="159"/>
      <c r="O76" s="159"/>
      <c r="P76" s="160"/>
      <c r="Q76" s="160"/>
      <c r="R76" s="160"/>
      <c r="S76" s="160"/>
      <c r="T76" s="160"/>
      <c r="U76" s="160"/>
      <c r="V76" s="160"/>
      <c r="W76" s="160"/>
      <c r="X76" s="160"/>
      <c r="Y76" s="160"/>
    </row>
    <row r="77" spans="1:25" ht="13.15" customHeight="1" x14ac:dyDescent="0.25">
      <c r="A77" s="159"/>
      <c r="B77" s="159"/>
      <c r="C77" s="160"/>
      <c r="D77" s="160"/>
      <c r="E77" s="160"/>
      <c r="F77" s="160"/>
      <c r="G77" s="160"/>
      <c r="H77" s="160"/>
      <c r="I77" s="160"/>
      <c r="J77" s="160"/>
      <c r="K77" s="160"/>
      <c r="L77" s="160"/>
      <c r="N77" s="159"/>
      <c r="O77" s="159"/>
      <c r="P77" s="160"/>
      <c r="Q77" s="160"/>
      <c r="R77" s="160"/>
      <c r="S77" s="160"/>
      <c r="T77" s="160"/>
      <c r="U77" s="160"/>
      <c r="V77" s="160"/>
      <c r="W77" s="160"/>
      <c r="X77" s="160"/>
      <c r="Y77" s="160"/>
    </row>
    <row r="78" spans="1:25" ht="13.15" customHeight="1" x14ac:dyDescent="0.25">
      <c r="A78" s="159"/>
      <c r="B78" s="159"/>
      <c r="C78" s="160"/>
      <c r="D78" s="160"/>
      <c r="E78" s="160"/>
      <c r="F78" s="160"/>
      <c r="G78" s="160"/>
      <c r="H78" s="160"/>
      <c r="I78" s="160"/>
      <c r="J78" s="160"/>
      <c r="K78" s="160"/>
      <c r="L78" s="160"/>
      <c r="N78" s="159"/>
      <c r="O78" s="159"/>
      <c r="P78" s="160"/>
      <c r="Q78" s="160"/>
      <c r="R78" s="160"/>
      <c r="S78" s="160"/>
      <c r="T78" s="160"/>
      <c r="U78" s="160"/>
      <c r="V78" s="160"/>
      <c r="W78" s="160"/>
      <c r="X78" s="160"/>
      <c r="Y78" s="160"/>
    </row>
    <row r="79" spans="1:25" ht="13.15" customHeight="1" x14ac:dyDescent="0.25">
      <c r="A79" s="159"/>
      <c r="B79" s="159"/>
      <c r="C79" s="160"/>
      <c r="D79" s="160"/>
      <c r="E79" s="160"/>
      <c r="F79" s="160"/>
      <c r="G79" s="160"/>
      <c r="H79" s="160"/>
      <c r="I79" s="160"/>
      <c r="J79" s="160"/>
      <c r="K79" s="160"/>
      <c r="L79" s="160"/>
      <c r="N79" s="159"/>
      <c r="O79" s="159"/>
      <c r="P79" s="160"/>
      <c r="Q79" s="160"/>
      <c r="R79" s="160"/>
      <c r="S79" s="160"/>
      <c r="T79" s="160"/>
      <c r="U79" s="160"/>
      <c r="V79" s="160"/>
      <c r="W79" s="160"/>
      <c r="X79" s="160"/>
      <c r="Y79" s="160"/>
    </row>
    <row r="80" spans="1:25" ht="13.15" customHeight="1" x14ac:dyDescent="0.25">
      <c r="A80" s="159"/>
      <c r="B80" s="159"/>
      <c r="C80" s="160"/>
      <c r="D80" s="160"/>
      <c r="E80" s="160"/>
      <c r="F80" s="160"/>
      <c r="G80" s="160"/>
      <c r="H80" s="160"/>
      <c r="I80" s="160"/>
      <c r="J80" s="160"/>
      <c r="K80" s="160"/>
      <c r="L80" s="160"/>
      <c r="N80" s="159"/>
      <c r="O80" s="159"/>
      <c r="P80" s="160"/>
      <c r="Q80" s="160"/>
      <c r="R80" s="160"/>
      <c r="S80" s="160"/>
      <c r="T80" s="160"/>
      <c r="U80" s="160"/>
      <c r="V80" s="160"/>
      <c r="W80" s="160"/>
      <c r="X80" s="160"/>
      <c r="Y80" s="160"/>
    </row>
    <row r="81" spans="1:25" ht="13.15" customHeight="1" x14ac:dyDescent="0.25">
      <c r="A81" s="159"/>
      <c r="B81" s="159"/>
      <c r="C81" s="160"/>
      <c r="D81" s="160"/>
      <c r="E81" s="160"/>
      <c r="F81" s="160"/>
      <c r="G81" s="160"/>
      <c r="H81" s="160"/>
      <c r="I81" s="160"/>
      <c r="J81" s="160"/>
      <c r="K81" s="160"/>
      <c r="L81" s="160"/>
      <c r="N81" s="159"/>
      <c r="O81" s="159"/>
      <c r="P81" s="160"/>
      <c r="Q81" s="160"/>
      <c r="R81" s="160"/>
      <c r="S81" s="160"/>
      <c r="T81" s="160"/>
      <c r="U81" s="160"/>
      <c r="V81" s="160"/>
      <c r="W81" s="160"/>
      <c r="X81" s="160"/>
      <c r="Y81" s="160"/>
    </row>
    <row r="82" spans="1:25" ht="13.15" customHeight="1" x14ac:dyDescent="0.25">
      <c r="A82" s="159"/>
      <c r="B82" s="159"/>
      <c r="C82" s="160"/>
      <c r="D82" s="160"/>
      <c r="E82" s="160"/>
      <c r="F82" s="160"/>
      <c r="G82" s="160"/>
      <c r="H82" s="160"/>
      <c r="I82" s="160"/>
      <c r="J82" s="160"/>
      <c r="K82" s="160"/>
      <c r="L82" s="160"/>
      <c r="N82" s="159"/>
      <c r="O82" s="159"/>
      <c r="P82" s="160"/>
      <c r="Q82" s="160"/>
      <c r="R82" s="160"/>
      <c r="S82" s="160"/>
      <c r="T82" s="160"/>
      <c r="U82" s="160"/>
      <c r="V82" s="160"/>
      <c r="W82" s="160"/>
      <c r="X82" s="160"/>
      <c r="Y82" s="160"/>
    </row>
    <row r="83" spans="1:25" ht="13.15" customHeight="1" x14ac:dyDescent="0.25">
      <c r="A83" s="159"/>
      <c r="B83" s="159"/>
      <c r="C83" s="160"/>
      <c r="D83" s="160"/>
      <c r="E83" s="160"/>
      <c r="F83" s="160"/>
      <c r="G83" s="160"/>
      <c r="H83" s="160"/>
      <c r="I83" s="160"/>
      <c r="J83" s="160"/>
      <c r="K83" s="160"/>
      <c r="L83" s="160"/>
      <c r="N83" s="159"/>
      <c r="O83" s="159"/>
      <c r="P83" s="160"/>
      <c r="Q83" s="160"/>
      <c r="R83" s="160"/>
      <c r="S83" s="160"/>
      <c r="T83" s="160"/>
      <c r="U83" s="160"/>
      <c r="V83" s="160"/>
      <c r="W83" s="160"/>
      <c r="X83" s="160"/>
      <c r="Y83" s="160"/>
    </row>
    <row r="84" spans="1:25" ht="13.15" customHeight="1" x14ac:dyDescent="0.25">
      <c r="A84" s="159"/>
      <c r="B84" s="159"/>
      <c r="C84" s="160"/>
      <c r="D84" s="160"/>
      <c r="E84" s="160"/>
      <c r="F84" s="160"/>
      <c r="G84" s="160"/>
      <c r="H84" s="160"/>
      <c r="I84" s="160"/>
      <c r="J84" s="160"/>
      <c r="K84" s="160"/>
      <c r="L84" s="160"/>
      <c r="N84" s="159"/>
      <c r="O84" s="159"/>
      <c r="P84" s="160"/>
      <c r="Q84" s="160"/>
      <c r="R84" s="160"/>
      <c r="S84" s="160"/>
      <c r="T84" s="160"/>
      <c r="U84" s="160"/>
      <c r="V84" s="160"/>
      <c r="W84" s="160"/>
      <c r="X84" s="160"/>
      <c r="Y84" s="160"/>
    </row>
    <row r="85" spans="1:25" ht="13.15" customHeight="1" x14ac:dyDescent="0.25">
      <c r="A85" s="159"/>
      <c r="B85" s="159"/>
      <c r="C85" s="160"/>
      <c r="D85" s="160"/>
      <c r="E85" s="160"/>
      <c r="F85" s="160"/>
      <c r="G85" s="160"/>
      <c r="H85" s="160"/>
      <c r="I85" s="160"/>
      <c r="J85" s="160"/>
      <c r="K85" s="160"/>
      <c r="L85" s="160"/>
      <c r="N85" s="159"/>
      <c r="O85" s="159"/>
      <c r="P85" s="160"/>
      <c r="Q85" s="160"/>
      <c r="R85" s="160"/>
      <c r="S85" s="160"/>
      <c r="T85" s="160"/>
      <c r="U85" s="160"/>
      <c r="V85" s="160"/>
      <c r="W85" s="160"/>
      <c r="X85" s="160"/>
      <c r="Y85" s="160"/>
    </row>
    <row r="86" spans="1:25" ht="13.15" customHeight="1" x14ac:dyDescent="0.25">
      <c r="A86" s="159"/>
      <c r="B86" s="159"/>
      <c r="C86" s="160"/>
      <c r="D86" s="160"/>
      <c r="E86" s="160"/>
      <c r="F86" s="160"/>
      <c r="G86" s="160"/>
      <c r="H86" s="160"/>
      <c r="I86" s="160"/>
      <c r="J86" s="160"/>
      <c r="K86" s="160"/>
      <c r="L86" s="160"/>
      <c r="N86" s="159"/>
      <c r="O86" s="159"/>
      <c r="P86" s="160"/>
      <c r="Q86" s="160"/>
      <c r="R86" s="160"/>
      <c r="S86" s="160"/>
      <c r="T86" s="160"/>
      <c r="U86" s="160"/>
      <c r="V86" s="160"/>
      <c r="W86" s="160"/>
      <c r="X86" s="160"/>
      <c r="Y86" s="160"/>
    </row>
    <row r="87" spans="1:25" ht="13.15" customHeight="1" x14ac:dyDescent="0.25">
      <c r="A87" s="159"/>
      <c r="B87" s="159"/>
      <c r="C87" s="160"/>
      <c r="D87" s="160"/>
      <c r="E87" s="160"/>
      <c r="F87" s="160"/>
      <c r="G87" s="160"/>
      <c r="H87" s="160"/>
      <c r="I87" s="160"/>
      <c r="J87" s="160"/>
      <c r="K87" s="160"/>
      <c r="L87" s="160"/>
      <c r="N87" s="159"/>
      <c r="O87" s="159"/>
      <c r="P87" s="160"/>
      <c r="Q87" s="160"/>
      <c r="R87" s="160"/>
      <c r="S87" s="160"/>
      <c r="T87" s="160"/>
      <c r="U87" s="160"/>
      <c r="V87" s="160"/>
      <c r="W87" s="160"/>
      <c r="X87" s="160"/>
      <c r="Y87" s="160"/>
    </row>
    <row r="88" spans="1:25" ht="13.15" customHeight="1" x14ac:dyDescent="0.25">
      <c r="A88" s="159"/>
      <c r="B88" s="159"/>
      <c r="C88" s="160"/>
      <c r="D88" s="160"/>
      <c r="E88" s="160"/>
      <c r="F88" s="160"/>
      <c r="G88" s="160"/>
      <c r="H88" s="160"/>
      <c r="I88" s="160"/>
      <c r="J88" s="160"/>
      <c r="K88" s="160"/>
      <c r="L88" s="160"/>
      <c r="N88" s="159"/>
      <c r="O88" s="159"/>
      <c r="P88" s="160"/>
      <c r="Q88" s="160"/>
      <c r="R88" s="160"/>
      <c r="S88" s="160"/>
      <c r="T88" s="160"/>
      <c r="U88" s="160"/>
      <c r="V88" s="160"/>
      <c r="W88" s="160"/>
      <c r="X88" s="160"/>
      <c r="Y88" s="160"/>
    </row>
    <row r="89" spans="1:25" ht="13.15" customHeight="1" x14ac:dyDescent="0.25">
      <c r="A89" s="159"/>
      <c r="B89" s="159"/>
      <c r="C89" s="160"/>
      <c r="D89" s="160"/>
      <c r="E89" s="160"/>
      <c r="F89" s="160"/>
      <c r="G89" s="160"/>
      <c r="H89" s="160"/>
      <c r="I89" s="160"/>
      <c r="J89" s="160"/>
      <c r="K89" s="160"/>
      <c r="L89" s="160"/>
      <c r="N89" s="159"/>
      <c r="O89" s="159"/>
      <c r="P89" s="160"/>
      <c r="Q89" s="160"/>
      <c r="R89" s="160"/>
      <c r="S89" s="160"/>
      <c r="T89" s="160"/>
      <c r="U89" s="160"/>
      <c r="V89" s="160"/>
      <c r="W89" s="160"/>
      <c r="X89" s="160"/>
      <c r="Y89" s="160"/>
    </row>
    <row r="90" spans="1:25" ht="13.15" customHeight="1" x14ac:dyDescent="0.25">
      <c r="A90" s="159"/>
      <c r="B90" s="159"/>
      <c r="C90" s="160"/>
      <c r="D90" s="160"/>
      <c r="E90" s="160"/>
      <c r="F90" s="160"/>
      <c r="G90" s="160"/>
      <c r="H90" s="160"/>
      <c r="I90" s="160"/>
      <c r="J90" s="160"/>
      <c r="K90" s="160"/>
      <c r="L90" s="160"/>
      <c r="N90" s="159"/>
      <c r="O90" s="159"/>
      <c r="P90" s="160"/>
      <c r="Q90" s="160"/>
      <c r="R90" s="160"/>
      <c r="S90" s="160"/>
      <c r="T90" s="160"/>
      <c r="U90" s="160"/>
      <c r="V90" s="160"/>
      <c r="W90" s="160"/>
      <c r="X90" s="160"/>
      <c r="Y90" s="160"/>
    </row>
    <row r="91" spans="1:25" ht="13.15" customHeight="1" x14ac:dyDescent="0.25">
      <c r="A91" s="159"/>
      <c r="B91" s="159"/>
      <c r="C91" s="160"/>
      <c r="D91" s="160"/>
      <c r="E91" s="160"/>
      <c r="F91" s="160"/>
      <c r="G91" s="160"/>
      <c r="H91" s="160"/>
      <c r="I91" s="160"/>
      <c r="J91" s="160"/>
      <c r="K91" s="160"/>
      <c r="L91" s="160"/>
      <c r="N91" s="159"/>
      <c r="O91" s="159"/>
      <c r="P91" s="160"/>
      <c r="Q91" s="160"/>
      <c r="R91" s="160"/>
      <c r="S91" s="160"/>
      <c r="T91" s="160"/>
      <c r="U91" s="160"/>
      <c r="V91" s="160"/>
      <c r="W91" s="160"/>
      <c r="X91" s="160"/>
      <c r="Y91" s="160"/>
    </row>
    <row r="92" spans="1:25" ht="13.15" customHeight="1" x14ac:dyDescent="0.25">
      <c r="A92" s="159"/>
      <c r="B92" s="159"/>
      <c r="C92" s="160"/>
      <c r="D92" s="160"/>
      <c r="E92" s="160"/>
      <c r="F92" s="160"/>
      <c r="G92" s="160"/>
      <c r="H92" s="160"/>
      <c r="I92" s="160"/>
      <c r="J92" s="160"/>
      <c r="K92" s="160"/>
      <c r="L92" s="160"/>
      <c r="N92" s="159"/>
      <c r="O92" s="159"/>
      <c r="P92" s="160"/>
      <c r="Q92" s="160"/>
      <c r="R92" s="160"/>
      <c r="S92" s="160"/>
      <c r="T92" s="160"/>
      <c r="U92" s="160"/>
      <c r="V92" s="160"/>
      <c r="W92" s="160"/>
      <c r="X92" s="160"/>
      <c r="Y92" s="160"/>
    </row>
    <row r="93" spans="1:25" ht="13.15" customHeight="1" x14ac:dyDescent="0.25">
      <c r="A93" s="161" t="s">
        <v>84</v>
      </c>
      <c r="B93" s="159"/>
      <c r="C93" s="160"/>
      <c r="D93" s="160"/>
      <c r="E93" s="160"/>
      <c r="F93" s="160"/>
      <c r="G93" s="160"/>
      <c r="H93" s="160"/>
      <c r="I93" s="160"/>
      <c r="J93" s="160"/>
      <c r="K93" s="160"/>
      <c r="L93" s="160"/>
      <c r="N93" s="161" t="s">
        <v>84</v>
      </c>
      <c r="O93" s="159"/>
      <c r="P93" s="160"/>
      <c r="Q93" s="160"/>
      <c r="R93" s="160"/>
      <c r="S93" s="160"/>
      <c r="T93" s="160"/>
      <c r="U93" s="160"/>
      <c r="V93" s="160"/>
      <c r="W93" s="160"/>
      <c r="X93" s="160"/>
      <c r="Y93" s="160"/>
    </row>
    <row r="94" spans="1:25" ht="13.15" customHeight="1" x14ac:dyDescent="0.25">
      <c r="B94" s="162"/>
      <c r="O94" s="162"/>
    </row>
  </sheetData>
  <sheetProtection selectLockedCells="1"/>
  <mergeCells count="19">
    <mergeCell ref="A3:B3"/>
    <mergeCell ref="A9:C9"/>
    <mergeCell ref="A11:B12"/>
    <mergeCell ref="N9:P9"/>
    <mergeCell ref="N11:O12"/>
    <mergeCell ref="C11:L11"/>
    <mergeCell ref="P11:Y11"/>
    <mergeCell ref="A40:B41"/>
    <mergeCell ref="A38:C38"/>
    <mergeCell ref="N67:P67"/>
    <mergeCell ref="N69:O70"/>
    <mergeCell ref="N38:P38"/>
    <mergeCell ref="N40:O41"/>
    <mergeCell ref="A67:C67"/>
    <mergeCell ref="A69:B70"/>
    <mergeCell ref="C40:L40"/>
    <mergeCell ref="P40:Y40"/>
    <mergeCell ref="C69:L69"/>
    <mergeCell ref="P69:Y6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682EA-2304-41AB-B6A6-6DE0E080AC27}">
  <sheetPr>
    <tabColor rgb="FF00B0F0"/>
  </sheetPr>
  <dimension ref="A1:AE1043304"/>
  <sheetViews>
    <sheetView showGridLines="0" tabSelected="1" topLeftCell="A2" zoomScaleNormal="100" workbookViewId="0">
      <selection activeCell="L2" sqref="L2"/>
    </sheetView>
  </sheetViews>
  <sheetFormatPr defaultColWidth="9" defaultRowHeight="13.5" x14ac:dyDescent="0.25"/>
  <cols>
    <col min="1" max="1" width="3.7109375" style="11" customWidth="1"/>
    <col min="2" max="2" width="7.42578125" style="11" customWidth="1"/>
    <col min="3" max="3" width="26.7109375" style="11" customWidth="1"/>
    <col min="4" max="4" width="10.7109375" style="11" customWidth="1"/>
    <col min="5" max="7" width="11.7109375" style="11" customWidth="1"/>
    <col min="8" max="9" width="10.7109375" style="11" customWidth="1"/>
    <col min="10" max="11" width="10.7109375" style="197" customWidth="1"/>
    <col min="12" max="12" width="14.140625" style="166" customWidth="1"/>
    <col min="13" max="15" width="12.7109375" style="166" customWidth="1"/>
    <col min="16" max="16" width="3.7109375" style="11" customWidth="1"/>
    <col min="17" max="18" width="10.7109375" style="78" customWidth="1"/>
    <col min="19" max="20" width="10.7109375" style="11" customWidth="1"/>
    <col min="21" max="24" width="12.7109375" style="166" customWidth="1"/>
    <col min="25" max="25" width="3.7109375" style="11" customWidth="1"/>
    <col min="26" max="26" width="14.5703125" style="166" customWidth="1"/>
    <col min="27" max="27" width="2.5703125" style="11" customWidth="1"/>
    <col min="28" max="28" width="14.5703125" style="166" customWidth="1"/>
    <col min="29" max="222" width="9.28515625" style="11"/>
    <col min="223" max="223" width="50.7109375" style="11" customWidth="1"/>
    <col min="224" max="225" width="12.7109375" style="11" customWidth="1"/>
    <col min="226" max="226" width="14.7109375" style="11" customWidth="1"/>
    <col min="227" max="227" width="4.7109375" style="11" customWidth="1"/>
    <col min="228" max="229" width="12.7109375" style="11" customWidth="1"/>
    <col min="230" max="230" width="14.7109375" style="11" customWidth="1"/>
    <col min="231" max="231" width="4.7109375" style="11" customWidth="1"/>
    <col min="232" max="233" width="12.7109375" style="11" customWidth="1"/>
    <col min="234" max="234" width="14.7109375" style="11" customWidth="1"/>
    <col min="235" max="478" width="9.28515625" style="11"/>
    <col min="479" max="479" width="50.7109375" style="11" customWidth="1"/>
    <col min="480" max="481" width="12.7109375" style="11" customWidth="1"/>
    <col min="482" max="482" width="14.7109375" style="11" customWidth="1"/>
    <col min="483" max="483" width="4.7109375" style="11" customWidth="1"/>
    <col min="484" max="485" width="12.7109375" style="11" customWidth="1"/>
    <col min="486" max="486" width="14.7109375" style="11" customWidth="1"/>
    <col min="487" max="487" width="4.7109375" style="11" customWidth="1"/>
    <col min="488" max="489" width="12.7109375" style="11" customWidth="1"/>
    <col min="490" max="490" width="14.7109375" style="11" customWidth="1"/>
    <col min="491" max="734" width="9.28515625" style="11"/>
    <col min="735" max="735" width="50.7109375" style="11" customWidth="1"/>
    <col min="736" max="737" width="12.7109375" style="11" customWidth="1"/>
    <col min="738" max="738" width="14.7109375" style="11" customWidth="1"/>
    <col min="739" max="739" width="4.7109375" style="11" customWidth="1"/>
    <col min="740" max="741" width="12.7109375" style="11" customWidth="1"/>
    <col min="742" max="742" width="14.7109375" style="11" customWidth="1"/>
    <col min="743" max="743" width="4.7109375" style="11" customWidth="1"/>
    <col min="744" max="745" width="12.7109375" style="11" customWidth="1"/>
    <col min="746" max="746" width="14.7109375" style="11" customWidth="1"/>
    <col min="747" max="990" width="9.28515625" style="11"/>
    <col min="991" max="991" width="50.7109375" style="11" customWidth="1"/>
    <col min="992" max="993" width="12.7109375" style="11" customWidth="1"/>
    <col min="994" max="994" width="14.7109375" style="11" customWidth="1"/>
    <col min="995" max="995" width="4.7109375" style="11" customWidth="1"/>
    <col min="996" max="997" width="12.7109375" style="11" customWidth="1"/>
    <col min="998" max="998" width="14.7109375" style="11" customWidth="1"/>
    <col min="999" max="999" width="4.7109375" style="11" customWidth="1"/>
    <col min="1000" max="1001" width="12.7109375" style="11" customWidth="1"/>
    <col min="1002" max="1002" width="14.7109375" style="11" customWidth="1"/>
    <col min="1003" max="1246" width="9.28515625" style="11"/>
    <col min="1247" max="1247" width="50.7109375" style="11" customWidth="1"/>
    <col min="1248" max="1249" width="12.7109375" style="11" customWidth="1"/>
    <col min="1250" max="1250" width="14.7109375" style="11" customWidth="1"/>
    <col min="1251" max="1251" width="4.7109375" style="11" customWidth="1"/>
    <col min="1252" max="1253" width="12.7109375" style="11" customWidth="1"/>
    <col min="1254" max="1254" width="14.7109375" style="11" customWidth="1"/>
    <col min="1255" max="1255" width="4.7109375" style="11" customWidth="1"/>
    <col min="1256" max="1257" width="12.7109375" style="11" customWidth="1"/>
    <col min="1258" max="1258" width="14.7109375" style="11" customWidth="1"/>
    <col min="1259" max="1502" width="9.28515625" style="11"/>
    <col min="1503" max="1503" width="50.7109375" style="11" customWidth="1"/>
    <col min="1504" max="1505" width="12.7109375" style="11" customWidth="1"/>
    <col min="1506" max="1506" width="14.7109375" style="11" customWidth="1"/>
    <col min="1507" max="1507" width="4.7109375" style="11" customWidth="1"/>
    <col min="1508" max="1509" width="12.7109375" style="11" customWidth="1"/>
    <col min="1510" max="1510" width="14.7109375" style="11" customWidth="1"/>
    <col min="1511" max="1511" width="4.7109375" style="11" customWidth="1"/>
    <col min="1512" max="1513" width="12.7109375" style="11" customWidth="1"/>
    <col min="1514" max="1514" width="14.7109375" style="11" customWidth="1"/>
    <col min="1515" max="1758" width="9.28515625" style="11"/>
    <col min="1759" max="1759" width="50.7109375" style="11" customWidth="1"/>
    <col min="1760" max="1761" width="12.7109375" style="11" customWidth="1"/>
    <col min="1762" max="1762" width="14.7109375" style="11" customWidth="1"/>
    <col min="1763" max="1763" width="4.7109375" style="11" customWidth="1"/>
    <col min="1764" max="1765" width="12.7109375" style="11" customWidth="1"/>
    <col min="1766" max="1766" width="14.7109375" style="11" customWidth="1"/>
    <col min="1767" max="1767" width="4.7109375" style="11" customWidth="1"/>
    <col min="1768" max="1769" width="12.7109375" style="11" customWidth="1"/>
    <col min="1770" max="1770" width="14.7109375" style="11" customWidth="1"/>
    <col min="1771" max="2014" width="9.28515625" style="11"/>
    <col min="2015" max="2015" width="50.7109375" style="11" customWidth="1"/>
    <col min="2016" max="2017" width="12.7109375" style="11" customWidth="1"/>
    <col min="2018" max="2018" width="14.7109375" style="11" customWidth="1"/>
    <col min="2019" max="2019" width="4.7109375" style="11" customWidth="1"/>
    <col min="2020" max="2021" width="12.7109375" style="11" customWidth="1"/>
    <col min="2022" max="2022" width="14.7109375" style="11" customWidth="1"/>
    <col min="2023" max="2023" width="4.7109375" style="11" customWidth="1"/>
    <col min="2024" max="2025" width="12.7109375" style="11" customWidth="1"/>
    <col min="2026" max="2026" width="14.7109375" style="11" customWidth="1"/>
    <col min="2027" max="2270" width="9.28515625" style="11"/>
    <col min="2271" max="2271" width="50.7109375" style="11" customWidth="1"/>
    <col min="2272" max="2273" width="12.7109375" style="11" customWidth="1"/>
    <col min="2274" max="2274" width="14.7109375" style="11" customWidth="1"/>
    <col min="2275" max="2275" width="4.7109375" style="11" customWidth="1"/>
    <col min="2276" max="2277" width="12.7109375" style="11" customWidth="1"/>
    <col min="2278" max="2278" width="14.7109375" style="11" customWidth="1"/>
    <col min="2279" max="2279" width="4.7109375" style="11" customWidth="1"/>
    <col min="2280" max="2281" width="12.7109375" style="11" customWidth="1"/>
    <col min="2282" max="2282" width="14.7109375" style="11" customWidth="1"/>
    <col min="2283" max="2526" width="9.28515625" style="11"/>
    <col min="2527" max="2527" width="50.7109375" style="11" customWidth="1"/>
    <col min="2528" max="2529" width="12.7109375" style="11" customWidth="1"/>
    <col min="2530" max="2530" width="14.7109375" style="11" customWidth="1"/>
    <col min="2531" max="2531" width="4.7109375" style="11" customWidth="1"/>
    <col min="2532" max="2533" width="12.7109375" style="11" customWidth="1"/>
    <col min="2534" max="2534" width="14.7109375" style="11" customWidth="1"/>
    <col min="2535" max="2535" width="4.7109375" style="11" customWidth="1"/>
    <col min="2536" max="2537" width="12.7109375" style="11" customWidth="1"/>
    <col min="2538" max="2538" width="14.7109375" style="11" customWidth="1"/>
    <col min="2539" max="2782" width="9.28515625" style="11"/>
    <col min="2783" max="2783" width="50.7109375" style="11" customWidth="1"/>
    <col min="2784" max="2785" width="12.7109375" style="11" customWidth="1"/>
    <col min="2786" max="2786" width="14.7109375" style="11" customWidth="1"/>
    <col min="2787" max="2787" width="4.7109375" style="11" customWidth="1"/>
    <col min="2788" max="2789" width="12.7109375" style="11" customWidth="1"/>
    <col min="2790" max="2790" width="14.7109375" style="11" customWidth="1"/>
    <col min="2791" max="2791" width="4.7109375" style="11" customWidth="1"/>
    <col min="2792" max="2793" width="12.7109375" style="11" customWidth="1"/>
    <col min="2794" max="2794" width="14.7109375" style="11" customWidth="1"/>
    <col min="2795" max="3038" width="9.28515625" style="11"/>
    <col min="3039" max="3039" width="50.7109375" style="11" customWidth="1"/>
    <col min="3040" max="3041" width="12.7109375" style="11" customWidth="1"/>
    <col min="3042" max="3042" width="14.7109375" style="11" customWidth="1"/>
    <col min="3043" max="3043" width="4.7109375" style="11" customWidth="1"/>
    <col min="3044" max="3045" width="12.7109375" style="11" customWidth="1"/>
    <col min="3046" max="3046" width="14.7109375" style="11" customWidth="1"/>
    <col min="3047" max="3047" width="4.7109375" style="11" customWidth="1"/>
    <col min="3048" max="3049" width="12.7109375" style="11" customWidth="1"/>
    <col min="3050" max="3050" width="14.7109375" style="11" customWidth="1"/>
    <col min="3051" max="3294" width="9.28515625" style="11"/>
    <col min="3295" max="3295" width="50.7109375" style="11" customWidth="1"/>
    <col min="3296" max="3297" width="12.7109375" style="11" customWidth="1"/>
    <col min="3298" max="3298" width="14.7109375" style="11" customWidth="1"/>
    <col min="3299" max="3299" width="4.7109375" style="11" customWidth="1"/>
    <col min="3300" max="3301" width="12.7109375" style="11" customWidth="1"/>
    <col min="3302" max="3302" width="14.7109375" style="11" customWidth="1"/>
    <col min="3303" max="3303" width="4.7109375" style="11" customWidth="1"/>
    <col min="3304" max="3305" width="12.7109375" style="11" customWidth="1"/>
    <col min="3306" max="3306" width="14.7109375" style="11" customWidth="1"/>
    <col min="3307" max="3550" width="9.28515625" style="11"/>
    <col min="3551" max="3551" width="50.7109375" style="11" customWidth="1"/>
    <col min="3552" max="3553" width="12.7109375" style="11" customWidth="1"/>
    <col min="3554" max="3554" width="14.7109375" style="11" customWidth="1"/>
    <col min="3555" max="3555" width="4.7109375" style="11" customWidth="1"/>
    <col min="3556" max="3557" width="12.7109375" style="11" customWidth="1"/>
    <col min="3558" max="3558" width="14.7109375" style="11" customWidth="1"/>
    <col min="3559" max="3559" width="4.7109375" style="11" customWidth="1"/>
    <col min="3560" max="3561" width="12.7109375" style="11" customWidth="1"/>
    <col min="3562" max="3562" width="14.7109375" style="11" customWidth="1"/>
    <col min="3563" max="3806" width="9.28515625" style="11"/>
    <col min="3807" max="3807" width="50.7109375" style="11" customWidth="1"/>
    <col min="3808" max="3809" width="12.7109375" style="11" customWidth="1"/>
    <col min="3810" max="3810" width="14.7109375" style="11" customWidth="1"/>
    <col min="3811" max="3811" width="4.7109375" style="11" customWidth="1"/>
    <col min="3812" max="3813" width="12.7109375" style="11" customWidth="1"/>
    <col min="3814" max="3814" width="14.7109375" style="11" customWidth="1"/>
    <col min="3815" max="3815" width="4.7109375" style="11" customWidth="1"/>
    <col min="3816" max="3817" width="12.7109375" style="11" customWidth="1"/>
    <col min="3818" max="3818" width="14.7109375" style="11" customWidth="1"/>
    <col min="3819" max="4062" width="9.28515625" style="11"/>
    <col min="4063" max="4063" width="50.7109375" style="11" customWidth="1"/>
    <col min="4064" max="4065" width="12.7109375" style="11" customWidth="1"/>
    <col min="4066" max="4066" width="14.7109375" style="11" customWidth="1"/>
    <col min="4067" max="4067" width="4.7109375" style="11" customWidth="1"/>
    <col min="4068" max="4069" width="12.7109375" style="11" customWidth="1"/>
    <col min="4070" max="4070" width="14.7109375" style="11" customWidth="1"/>
    <col min="4071" max="4071" width="4.7109375" style="11" customWidth="1"/>
    <col min="4072" max="4073" width="12.7109375" style="11" customWidth="1"/>
    <col min="4074" max="4074" width="14.7109375" style="11" customWidth="1"/>
    <col min="4075" max="4318" width="9.28515625" style="11"/>
    <col min="4319" max="4319" width="50.7109375" style="11" customWidth="1"/>
    <col min="4320" max="4321" width="12.7109375" style="11" customWidth="1"/>
    <col min="4322" max="4322" width="14.7109375" style="11" customWidth="1"/>
    <col min="4323" max="4323" width="4.7109375" style="11" customWidth="1"/>
    <col min="4324" max="4325" width="12.7109375" style="11" customWidth="1"/>
    <col min="4326" max="4326" width="14.7109375" style="11" customWidth="1"/>
    <col min="4327" max="4327" width="4.7109375" style="11" customWidth="1"/>
    <col min="4328" max="4329" width="12.7109375" style="11" customWidth="1"/>
    <col min="4330" max="4330" width="14.7109375" style="11" customWidth="1"/>
    <col min="4331" max="4574" width="9.28515625" style="11"/>
    <col min="4575" max="4575" width="50.7109375" style="11" customWidth="1"/>
    <col min="4576" max="4577" width="12.7109375" style="11" customWidth="1"/>
    <col min="4578" max="4578" width="14.7109375" style="11" customWidth="1"/>
    <col min="4579" max="4579" width="4.7109375" style="11" customWidth="1"/>
    <col min="4580" max="4581" width="12.7109375" style="11" customWidth="1"/>
    <col min="4582" max="4582" width="14.7109375" style="11" customWidth="1"/>
    <col min="4583" max="4583" width="4.7109375" style="11" customWidth="1"/>
    <col min="4584" max="4585" width="12.7109375" style="11" customWidth="1"/>
    <col min="4586" max="4586" width="14.7109375" style="11" customWidth="1"/>
    <col min="4587" max="4830" width="9.28515625" style="11"/>
    <col min="4831" max="4831" width="50.7109375" style="11" customWidth="1"/>
    <col min="4832" max="4833" width="12.7109375" style="11" customWidth="1"/>
    <col min="4834" max="4834" width="14.7109375" style="11" customWidth="1"/>
    <col min="4835" max="4835" width="4.7109375" style="11" customWidth="1"/>
    <col min="4836" max="4837" width="12.7109375" style="11" customWidth="1"/>
    <col min="4838" max="4838" width="14.7109375" style="11" customWidth="1"/>
    <col min="4839" max="4839" width="4.7109375" style="11" customWidth="1"/>
    <col min="4840" max="4841" width="12.7109375" style="11" customWidth="1"/>
    <col min="4842" max="4842" width="14.7109375" style="11" customWidth="1"/>
    <col min="4843" max="5086" width="9.28515625" style="11"/>
    <col min="5087" max="5087" width="50.7109375" style="11" customWidth="1"/>
    <col min="5088" max="5089" width="12.7109375" style="11" customWidth="1"/>
    <col min="5090" max="5090" width="14.7109375" style="11" customWidth="1"/>
    <col min="5091" max="5091" width="4.7109375" style="11" customWidth="1"/>
    <col min="5092" max="5093" width="12.7109375" style="11" customWidth="1"/>
    <col min="5094" max="5094" width="14.7109375" style="11" customWidth="1"/>
    <col min="5095" max="5095" width="4.7109375" style="11" customWidth="1"/>
    <col min="5096" max="5097" width="12.7109375" style="11" customWidth="1"/>
    <col min="5098" max="5098" width="14.7109375" style="11" customWidth="1"/>
    <col min="5099" max="5342" width="9.28515625" style="11"/>
    <col min="5343" max="5343" width="50.7109375" style="11" customWidth="1"/>
    <col min="5344" max="5345" width="12.7109375" style="11" customWidth="1"/>
    <col min="5346" max="5346" width="14.7109375" style="11" customWidth="1"/>
    <col min="5347" max="5347" width="4.7109375" style="11" customWidth="1"/>
    <col min="5348" max="5349" width="12.7109375" style="11" customWidth="1"/>
    <col min="5350" max="5350" width="14.7109375" style="11" customWidth="1"/>
    <col min="5351" max="5351" width="4.7109375" style="11" customWidth="1"/>
    <col min="5352" max="5353" width="12.7109375" style="11" customWidth="1"/>
    <col min="5354" max="5354" width="14.7109375" style="11" customWidth="1"/>
    <col min="5355" max="5598" width="9.28515625" style="11"/>
    <col min="5599" max="5599" width="50.7109375" style="11" customWidth="1"/>
    <col min="5600" max="5601" width="12.7109375" style="11" customWidth="1"/>
    <col min="5602" max="5602" width="14.7109375" style="11" customWidth="1"/>
    <col min="5603" max="5603" width="4.7109375" style="11" customWidth="1"/>
    <col min="5604" max="5605" width="12.7109375" style="11" customWidth="1"/>
    <col min="5606" max="5606" width="14.7109375" style="11" customWidth="1"/>
    <col min="5607" max="5607" width="4.7109375" style="11" customWidth="1"/>
    <col min="5608" max="5609" width="12.7109375" style="11" customWidth="1"/>
    <col min="5610" max="5610" width="14.7109375" style="11" customWidth="1"/>
    <col min="5611" max="5854" width="9.28515625" style="11"/>
    <col min="5855" max="5855" width="50.7109375" style="11" customWidth="1"/>
    <col min="5856" max="5857" width="12.7109375" style="11" customWidth="1"/>
    <col min="5858" max="5858" width="14.7109375" style="11" customWidth="1"/>
    <col min="5859" max="5859" width="4.7109375" style="11" customWidth="1"/>
    <col min="5860" max="5861" width="12.7109375" style="11" customWidth="1"/>
    <col min="5862" max="5862" width="14.7109375" style="11" customWidth="1"/>
    <col min="5863" max="5863" width="4.7109375" style="11" customWidth="1"/>
    <col min="5864" max="5865" width="12.7109375" style="11" customWidth="1"/>
    <col min="5866" max="5866" width="14.7109375" style="11" customWidth="1"/>
    <col min="5867" max="6110" width="9.28515625" style="11"/>
    <col min="6111" max="6111" width="50.7109375" style="11" customWidth="1"/>
    <col min="6112" max="6113" width="12.7109375" style="11" customWidth="1"/>
    <col min="6114" max="6114" width="14.7109375" style="11" customWidth="1"/>
    <col min="6115" max="6115" width="4.7109375" style="11" customWidth="1"/>
    <col min="6116" max="6117" width="12.7109375" style="11" customWidth="1"/>
    <col min="6118" max="6118" width="14.7109375" style="11" customWidth="1"/>
    <col min="6119" max="6119" width="4.7109375" style="11" customWidth="1"/>
    <col min="6120" max="6121" width="12.7109375" style="11" customWidth="1"/>
    <col min="6122" max="6122" width="14.7109375" style="11" customWidth="1"/>
    <col min="6123" max="6366" width="9.28515625" style="11"/>
    <col min="6367" max="6367" width="50.7109375" style="11" customWidth="1"/>
    <col min="6368" max="6369" width="12.7109375" style="11" customWidth="1"/>
    <col min="6370" max="6370" width="14.7109375" style="11" customWidth="1"/>
    <col min="6371" max="6371" width="4.7109375" style="11" customWidth="1"/>
    <col min="6372" max="6373" width="12.7109375" style="11" customWidth="1"/>
    <col min="6374" max="6374" width="14.7109375" style="11" customWidth="1"/>
    <col min="6375" max="6375" width="4.7109375" style="11" customWidth="1"/>
    <col min="6376" max="6377" width="12.7109375" style="11" customWidth="1"/>
    <col min="6378" max="6378" width="14.7109375" style="11" customWidth="1"/>
    <col min="6379" max="6622" width="9.28515625" style="11"/>
    <col min="6623" max="6623" width="50.7109375" style="11" customWidth="1"/>
    <col min="6624" max="6625" width="12.7109375" style="11" customWidth="1"/>
    <col min="6626" max="6626" width="14.7109375" style="11" customWidth="1"/>
    <col min="6627" max="6627" width="4.7109375" style="11" customWidth="1"/>
    <col min="6628" max="6629" width="12.7109375" style="11" customWidth="1"/>
    <col min="6630" max="6630" width="14.7109375" style="11" customWidth="1"/>
    <col min="6631" max="6631" width="4.7109375" style="11" customWidth="1"/>
    <col min="6632" max="6633" width="12.7109375" style="11" customWidth="1"/>
    <col min="6634" max="6634" width="14.7109375" style="11" customWidth="1"/>
    <col min="6635" max="6878" width="9.28515625" style="11"/>
    <col min="6879" max="6879" width="50.7109375" style="11" customWidth="1"/>
    <col min="6880" max="6881" width="12.7109375" style="11" customWidth="1"/>
    <col min="6882" max="6882" width="14.7109375" style="11" customWidth="1"/>
    <col min="6883" max="6883" width="4.7109375" style="11" customWidth="1"/>
    <col min="6884" max="6885" width="12.7109375" style="11" customWidth="1"/>
    <col min="6886" max="6886" width="14.7109375" style="11" customWidth="1"/>
    <col min="6887" max="6887" width="4.7109375" style="11" customWidth="1"/>
    <col min="6888" max="6889" width="12.7109375" style="11" customWidth="1"/>
    <col min="6890" max="6890" width="14.7109375" style="11" customWidth="1"/>
    <col min="6891" max="7134" width="9.28515625" style="11"/>
    <col min="7135" max="7135" width="50.7109375" style="11" customWidth="1"/>
    <col min="7136" max="7137" width="12.7109375" style="11" customWidth="1"/>
    <col min="7138" max="7138" width="14.7109375" style="11" customWidth="1"/>
    <col min="7139" max="7139" width="4.7109375" style="11" customWidth="1"/>
    <col min="7140" max="7141" width="12.7109375" style="11" customWidth="1"/>
    <col min="7142" max="7142" width="14.7109375" style="11" customWidth="1"/>
    <col min="7143" max="7143" width="4.7109375" style="11" customWidth="1"/>
    <col min="7144" max="7145" width="12.7109375" style="11" customWidth="1"/>
    <col min="7146" max="7146" width="14.7109375" style="11" customWidth="1"/>
    <col min="7147" max="7390" width="9.28515625" style="11"/>
    <col min="7391" max="7391" width="50.7109375" style="11" customWidth="1"/>
    <col min="7392" max="7393" width="12.7109375" style="11" customWidth="1"/>
    <col min="7394" max="7394" width="14.7109375" style="11" customWidth="1"/>
    <col min="7395" max="7395" width="4.7109375" style="11" customWidth="1"/>
    <col min="7396" max="7397" width="12.7109375" style="11" customWidth="1"/>
    <col min="7398" max="7398" width="14.7109375" style="11" customWidth="1"/>
    <col min="7399" max="7399" width="4.7109375" style="11" customWidth="1"/>
    <col min="7400" max="7401" width="12.7109375" style="11" customWidth="1"/>
    <col min="7402" max="7402" width="14.7109375" style="11" customWidth="1"/>
    <col min="7403" max="7646" width="9.28515625" style="11"/>
    <col min="7647" max="7647" width="50.7109375" style="11" customWidth="1"/>
    <col min="7648" max="7649" width="12.7109375" style="11" customWidth="1"/>
    <col min="7650" max="7650" width="14.7109375" style="11" customWidth="1"/>
    <col min="7651" max="7651" width="4.7109375" style="11" customWidth="1"/>
    <col min="7652" max="7653" width="12.7109375" style="11" customWidth="1"/>
    <col min="7654" max="7654" width="14.7109375" style="11" customWidth="1"/>
    <col min="7655" max="7655" width="4.7109375" style="11" customWidth="1"/>
    <col min="7656" max="7657" width="12.7109375" style="11" customWidth="1"/>
    <col min="7658" max="7658" width="14.7109375" style="11" customWidth="1"/>
    <col min="7659" max="7902" width="9.28515625" style="11"/>
    <col min="7903" max="7903" width="50.7109375" style="11" customWidth="1"/>
    <col min="7904" max="7905" width="12.7109375" style="11" customWidth="1"/>
    <col min="7906" max="7906" width="14.7109375" style="11" customWidth="1"/>
    <col min="7907" max="7907" width="4.7109375" style="11" customWidth="1"/>
    <col min="7908" max="7909" width="12.7109375" style="11" customWidth="1"/>
    <col min="7910" max="7910" width="14.7109375" style="11" customWidth="1"/>
    <col min="7911" max="7911" width="4.7109375" style="11" customWidth="1"/>
    <col min="7912" max="7913" width="12.7109375" style="11" customWidth="1"/>
    <col min="7914" max="7914" width="14.7109375" style="11" customWidth="1"/>
    <col min="7915" max="8158" width="9.28515625" style="11"/>
    <col min="8159" max="8159" width="50.7109375" style="11" customWidth="1"/>
    <col min="8160" max="8161" width="12.7109375" style="11" customWidth="1"/>
    <col min="8162" max="8162" width="14.7109375" style="11" customWidth="1"/>
    <col min="8163" max="8163" width="4.7109375" style="11" customWidth="1"/>
    <col min="8164" max="8165" width="12.7109375" style="11" customWidth="1"/>
    <col min="8166" max="8166" width="14.7109375" style="11" customWidth="1"/>
    <col min="8167" max="8167" width="4.7109375" style="11" customWidth="1"/>
    <col min="8168" max="8169" width="12.7109375" style="11" customWidth="1"/>
    <col min="8170" max="8170" width="14.7109375" style="11" customWidth="1"/>
    <col min="8171" max="8414" width="9.28515625" style="11"/>
    <col min="8415" max="8415" width="50.7109375" style="11" customWidth="1"/>
    <col min="8416" max="8417" width="12.7109375" style="11" customWidth="1"/>
    <col min="8418" max="8418" width="14.7109375" style="11" customWidth="1"/>
    <col min="8419" max="8419" width="4.7109375" style="11" customWidth="1"/>
    <col min="8420" max="8421" width="12.7109375" style="11" customWidth="1"/>
    <col min="8422" max="8422" width="14.7109375" style="11" customWidth="1"/>
    <col min="8423" max="8423" width="4.7109375" style="11" customWidth="1"/>
    <col min="8424" max="8425" width="12.7109375" style="11" customWidth="1"/>
    <col min="8426" max="8426" width="14.7109375" style="11" customWidth="1"/>
    <col min="8427" max="8670" width="9.28515625" style="11"/>
    <col min="8671" max="8671" width="50.7109375" style="11" customWidth="1"/>
    <col min="8672" max="8673" width="12.7109375" style="11" customWidth="1"/>
    <col min="8674" max="8674" width="14.7109375" style="11" customWidth="1"/>
    <col min="8675" max="8675" width="4.7109375" style="11" customWidth="1"/>
    <col min="8676" max="8677" width="12.7109375" style="11" customWidth="1"/>
    <col min="8678" max="8678" width="14.7109375" style="11" customWidth="1"/>
    <col min="8679" max="8679" width="4.7109375" style="11" customWidth="1"/>
    <col min="8680" max="8681" width="12.7109375" style="11" customWidth="1"/>
    <col min="8682" max="8682" width="14.7109375" style="11" customWidth="1"/>
    <col min="8683" max="8926" width="9.28515625" style="11"/>
    <col min="8927" max="8927" width="50.7109375" style="11" customWidth="1"/>
    <col min="8928" max="8929" width="12.7109375" style="11" customWidth="1"/>
    <col min="8930" max="8930" width="14.7109375" style="11" customWidth="1"/>
    <col min="8931" max="8931" width="4.7109375" style="11" customWidth="1"/>
    <col min="8932" max="8933" width="12.7109375" style="11" customWidth="1"/>
    <col min="8934" max="8934" width="14.7109375" style="11" customWidth="1"/>
    <col min="8935" max="8935" width="4.7109375" style="11" customWidth="1"/>
    <col min="8936" max="8937" width="12.7109375" style="11" customWidth="1"/>
    <col min="8938" max="8938" width="14.7109375" style="11" customWidth="1"/>
    <col min="8939" max="9182" width="9.28515625" style="11"/>
    <col min="9183" max="9183" width="50.7109375" style="11" customWidth="1"/>
    <col min="9184" max="9185" width="12.7109375" style="11" customWidth="1"/>
    <col min="9186" max="9186" width="14.7109375" style="11" customWidth="1"/>
    <col min="9187" max="9187" width="4.7109375" style="11" customWidth="1"/>
    <col min="9188" max="9189" width="12.7109375" style="11" customWidth="1"/>
    <col min="9190" max="9190" width="14.7109375" style="11" customWidth="1"/>
    <col min="9191" max="9191" width="4.7109375" style="11" customWidth="1"/>
    <col min="9192" max="9193" width="12.7109375" style="11" customWidth="1"/>
    <col min="9194" max="9194" width="14.7109375" style="11" customWidth="1"/>
    <col min="9195" max="9438" width="9.28515625" style="11"/>
    <col min="9439" max="9439" width="50.7109375" style="11" customWidth="1"/>
    <col min="9440" max="9441" width="12.7109375" style="11" customWidth="1"/>
    <col min="9442" max="9442" width="14.7109375" style="11" customWidth="1"/>
    <col min="9443" max="9443" width="4.7109375" style="11" customWidth="1"/>
    <col min="9444" max="9445" width="12.7109375" style="11" customWidth="1"/>
    <col min="9446" max="9446" width="14.7109375" style="11" customWidth="1"/>
    <col min="9447" max="9447" width="4.7109375" style="11" customWidth="1"/>
    <col min="9448" max="9449" width="12.7109375" style="11" customWidth="1"/>
    <col min="9450" max="9450" width="14.7109375" style="11" customWidth="1"/>
    <col min="9451" max="9694" width="9.28515625" style="11"/>
    <col min="9695" max="9695" width="50.7109375" style="11" customWidth="1"/>
    <col min="9696" max="9697" width="12.7109375" style="11" customWidth="1"/>
    <col min="9698" max="9698" width="14.7109375" style="11" customWidth="1"/>
    <col min="9699" max="9699" width="4.7109375" style="11" customWidth="1"/>
    <col min="9700" max="9701" width="12.7109375" style="11" customWidth="1"/>
    <col min="9702" max="9702" width="14.7109375" style="11" customWidth="1"/>
    <col min="9703" max="9703" width="4.7109375" style="11" customWidth="1"/>
    <col min="9704" max="9705" width="12.7109375" style="11" customWidth="1"/>
    <col min="9706" max="9706" width="14.7109375" style="11" customWidth="1"/>
    <col min="9707" max="9950" width="9.28515625" style="11"/>
    <col min="9951" max="9951" width="50.7109375" style="11" customWidth="1"/>
    <col min="9952" max="9953" width="12.7109375" style="11" customWidth="1"/>
    <col min="9954" max="9954" width="14.7109375" style="11" customWidth="1"/>
    <col min="9955" max="9955" width="4.7109375" style="11" customWidth="1"/>
    <col min="9956" max="9957" width="12.7109375" style="11" customWidth="1"/>
    <col min="9958" max="9958" width="14.7109375" style="11" customWidth="1"/>
    <col min="9959" max="9959" width="4.7109375" style="11" customWidth="1"/>
    <col min="9960" max="9961" width="12.7109375" style="11" customWidth="1"/>
    <col min="9962" max="9962" width="14.7109375" style="11" customWidth="1"/>
    <col min="9963" max="10206" width="9.28515625" style="11"/>
    <col min="10207" max="10207" width="50.7109375" style="11" customWidth="1"/>
    <col min="10208" max="10209" width="12.7109375" style="11" customWidth="1"/>
    <col min="10210" max="10210" width="14.7109375" style="11" customWidth="1"/>
    <col min="10211" max="10211" width="4.7109375" style="11" customWidth="1"/>
    <col min="10212" max="10213" width="12.7109375" style="11" customWidth="1"/>
    <col min="10214" max="10214" width="14.7109375" style="11" customWidth="1"/>
    <col min="10215" max="10215" width="4.7109375" style="11" customWidth="1"/>
    <col min="10216" max="10217" width="12.7109375" style="11" customWidth="1"/>
    <col min="10218" max="10218" width="14.7109375" style="11" customWidth="1"/>
    <col min="10219" max="10462" width="9.28515625" style="11"/>
    <col min="10463" max="10463" width="50.7109375" style="11" customWidth="1"/>
    <col min="10464" max="10465" width="12.7109375" style="11" customWidth="1"/>
    <col min="10466" max="10466" width="14.7109375" style="11" customWidth="1"/>
    <col min="10467" max="10467" width="4.7109375" style="11" customWidth="1"/>
    <col min="10468" max="10469" width="12.7109375" style="11" customWidth="1"/>
    <col min="10470" max="10470" width="14.7109375" style="11" customWidth="1"/>
    <col min="10471" max="10471" width="4.7109375" style="11" customWidth="1"/>
    <col min="10472" max="10473" width="12.7109375" style="11" customWidth="1"/>
    <col min="10474" max="10474" width="14.7109375" style="11" customWidth="1"/>
    <col min="10475" max="10718" width="9.28515625" style="11"/>
    <col min="10719" max="10719" width="50.7109375" style="11" customWidth="1"/>
    <col min="10720" max="10721" width="12.7109375" style="11" customWidth="1"/>
    <col min="10722" max="10722" width="14.7109375" style="11" customWidth="1"/>
    <col min="10723" max="10723" width="4.7109375" style="11" customWidth="1"/>
    <col min="10724" max="10725" width="12.7109375" style="11" customWidth="1"/>
    <col min="10726" max="10726" width="14.7109375" style="11" customWidth="1"/>
    <col min="10727" max="10727" width="4.7109375" style="11" customWidth="1"/>
    <col min="10728" max="10729" width="12.7109375" style="11" customWidth="1"/>
    <col min="10730" max="10730" width="14.7109375" style="11" customWidth="1"/>
    <col min="10731" max="10974" width="9.28515625" style="11"/>
    <col min="10975" max="10975" width="50.7109375" style="11" customWidth="1"/>
    <col min="10976" max="10977" width="12.7109375" style="11" customWidth="1"/>
    <col min="10978" max="10978" width="14.7109375" style="11" customWidth="1"/>
    <col min="10979" max="10979" width="4.7109375" style="11" customWidth="1"/>
    <col min="10980" max="10981" width="12.7109375" style="11" customWidth="1"/>
    <col min="10982" max="10982" width="14.7109375" style="11" customWidth="1"/>
    <col min="10983" max="10983" width="4.7109375" style="11" customWidth="1"/>
    <col min="10984" max="10985" width="12.7109375" style="11" customWidth="1"/>
    <col min="10986" max="10986" width="14.7109375" style="11" customWidth="1"/>
    <col min="10987" max="11230" width="9.28515625" style="11"/>
    <col min="11231" max="11231" width="50.7109375" style="11" customWidth="1"/>
    <col min="11232" max="11233" width="12.7109375" style="11" customWidth="1"/>
    <col min="11234" max="11234" width="14.7109375" style="11" customWidth="1"/>
    <col min="11235" max="11235" width="4.7109375" style="11" customWidth="1"/>
    <col min="11236" max="11237" width="12.7109375" style="11" customWidth="1"/>
    <col min="11238" max="11238" width="14.7109375" style="11" customWidth="1"/>
    <col min="11239" max="11239" width="4.7109375" style="11" customWidth="1"/>
    <col min="11240" max="11241" width="12.7109375" style="11" customWidth="1"/>
    <col min="11242" max="11242" width="14.7109375" style="11" customWidth="1"/>
    <col min="11243" max="11486" width="9.28515625" style="11"/>
    <col min="11487" max="11487" width="50.7109375" style="11" customWidth="1"/>
    <col min="11488" max="11489" width="12.7109375" style="11" customWidth="1"/>
    <col min="11490" max="11490" width="14.7109375" style="11" customWidth="1"/>
    <col min="11491" max="11491" width="4.7109375" style="11" customWidth="1"/>
    <col min="11492" max="11493" width="12.7109375" style="11" customWidth="1"/>
    <col min="11494" max="11494" width="14.7109375" style="11" customWidth="1"/>
    <col min="11495" max="11495" width="4.7109375" style="11" customWidth="1"/>
    <col min="11496" max="11497" width="12.7109375" style="11" customWidth="1"/>
    <col min="11498" max="11498" width="14.7109375" style="11" customWidth="1"/>
    <col min="11499" max="11742" width="9.28515625" style="11"/>
    <col min="11743" max="11743" width="50.7109375" style="11" customWidth="1"/>
    <col min="11744" max="11745" width="12.7109375" style="11" customWidth="1"/>
    <col min="11746" max="11746" width="14.7109375" style="11" customWidth="1"/>
    <col min="11747" max="11747" width="4.7109375" style="11" customWidth="1"/>
    <col min="11748" max="11749" width="12.7109375" style="11" customWidth="1"/>
    <col min="11750" max="11750" width="14.7109375" style="11" customWidth="1"/>
    <col min="11751" max="11751" width="4.7109375" style="11" customWidth="1"/>
    <col min="11752" max="11753" width="12.7109375" style="11" customWidth="1"/>
    <col min="11754" max="11754" width="14.7109375" style="11" customWidth="1"/>
    <col min="11755" max="11998" width="9.28515625" style="11"/>
    <col min="11999" max="11999" width="50.7109375" style="11" customWidth="1"/>
    <col min="12000" max="12001" width="12.7109375" style="11" customWidth="1"/>
    <col min="12002" max="12002" width="14.7109375" style="11" customWidth="1"/>
    <col min="12003" max="12003" width="4.7109375" style="11" customWidth="1"/>
    <col min="12004" max="12005" width="12.7109375" style="11" customWidth="1"/>
    <col min="12006" max="12006" width="14.7109375" style="11" customWidth="1"/>
    <col min="12007" max="12007" width="4.7109375" style="11" customWidth="1"/>
    <col min="12008" max="12009" width="12.7109375" style="11" customWidth="1"/>
    <col min="12010" max="12010" width="14.7109375" style="11" customWidth="1"/>
    <col min="12011" max="12254" width="9.28515625" style="11"/>
    <col min="12255" max="12255" width="50.7109375" style="11" customWidth="1"/>
    <col min="12256" max="12257" width="12.7109375" style="11" customWidth="1"/>
    <col min="12258" max="12258" width="14.7109375" style="11" customWidth="1"/>
    <col min="12259" max="12259" width="4.7109375" style="11" customWidth="1"/>
    <col min="12260" max="12261" width="12.7109375" style="11" customWidth="1"/>
    <col min="12262" max="12262" width="14.7109375" style="11" customWidth="1"/>
    <col min="12263" max="12263" width="4.7109375" style="11" customWidth="1"/>
    <col min="12264" max="12265" width="12.7109375" style="11" customWidth="1"/>
    <col min="12266" max="12266" width="14.7109375" style="11" customWidth="1"/>
    <col min="12267" max="12510" width="9.28515625" style="11"/>
    <col min="12511" max="12511" width="50.7109375" style="11" customWidth="1"/>
    <col min="12512" max="12513" width="12.7109375" style="11" customWidth="1"/>
    <col min="12514" max="12514" width="14.7109375" style="11" customWidth="1"/>
    <col min="12515" max="12515" width="4.7109375" style="11" customWidth="1"/>
    <col min="12516" max="12517" width="12.7109375" style="11" customWidth="1"/>
    <col min="12518" max="12518" width="14.7109375" style="11" customWidth="1"/>
    <col min="12519" max="12519" width="4.7109375" style="11" customWidth="1"/>
    <col min="12520" max="12521" width="12.7109375" style="11" customWidth="1"/>
    <col min="12522" max="12522" width="14.7109375" style="11" customWidth="1"/>
    <col min="12523" max="12766" width="9.28515625" style="11"/>
    <col min="12767" max="12767" width="50.7109375" style="11" customWidth="1"/>
    <col min="12768" max="12769" width="12.7109375" style="11" customWidth="1"/>
    <col min="12770" max="12770" width="14.7109375" style="11" customWidth="1"/>
    <col min="12771" max="12771" width="4.7109375" style="11" customWidth="1"/>
    <col min="12772" max="12773" width="12.7109375" style="11" customWidth="1"/>
    <col min="12774" max="12774" width="14.7109375" style="11" customWidth="1"/>
    <col min="12775" max="12775" width="4.7109375" style="11" customWidth="1"/>
    <col min="12776" max="12777" width="12.7109375" style="11" customWidth="1"/>
    <col min="12778" max="12778" width="14.7109375" style="11" customWidth="1"/>
    <col min="12779" max="13022" width="9.28515625" style="11"/>
    <col min="13023" max="13023" width="50.7109375" style="11" customWidth="1"/>
    <col min="13024" max="13025" width="12.7109375" style="11" customWidth="1"/>
    <col min="13026" max="13026" width="14.7109375" style="11" customWidth="1"/>
    <col min="13027" max="13027" width="4.7109375" style="11" customWidth="1"/>
    <col min="13028" max="13029" width="12.7109375" style="11" customWidth="1"/>
    <col min="13030" max="13030" width="14.7109375" style="11" customWidth="1"/>
    <col min="13031" max="13031" width="4.7109375" style="11" customWidth="1"/>
    <col min="13032" max="13033" width="12.7109375" style="11" customWidth="1"/>
    <col min="13034" max="13034" width="14.7109375" style="11" customWidth="1"/>
    <col min="13035" max="13278" width="9.28515625" style="11"/>
    <col min="13279" max="13279" width="50.7109375" style="11" customWidth="1"/>
    <col min="13280" max="13281" width="12.7109375" style="11" customWidth="1"/>
    <col min="13282" max="13282" width="14.7109375" style="11" customWidth="1"/>
    <col min="13283" max="13283" width="4.7109375" style="11" customWidth="1"/>
    <col min="13284" max="13285" width="12.7109375" style="11" customWidth="1"/>
    <col min="13286" max="13286" width="14.7109375" style="11" customWidth="1"/>
    <col min="13287" max="13287" width="4.7109375" style="11" customWidth="1"/>
    <col min="13288" max="13289" width="12.7109375" style="11" customWidth="1"/>
    <col min="13290" max="13290" width="14.7109375" style="11" customWidth="1"/>
    <col min="13291" max="13534" width="9.28515625" style="11"/>
    <col min="13535" max="13535" width="50.7109375" style="11" customWidth="1"/>
    <col min="13536" max="13537" width="12.7109375" style="11" customWidth="1"/>
    <col min="13538" max="13538" width="14.7109375" style="11" customWidth="1"/>
    <col min="13539" max="13539" width="4.7109375" style="11" customWidth="1"/>
    <col min="13540" max="13541" width="12.7109375" style="11" customWidth="1"/>
    <col min="13542" max="13542" width="14.7109375" style="11" customWidth="1"/>
    <col min="13543" max="13543" width="4.7109375" style="11" customWidth="1"/>
    <col min="13544" max="13545" width="12.7109375" style="11" customWidth="1"/>
    <col min="13546" max="13546" width="14.7109375" style="11" customWidth="1"/>
    <col min="13547" max="13790" width="9.28515625" style="11"/>
    <col min="13791" max="13791" width="50.7109375" style="11" customWidth="1"/>
    <col min="13792" max="13793" width="12.7109375" style="11" customWidth="1"/>
    <col min="13794" max="13794" width="14.7109375" style="11" customWidth="1"/>
    <col min="13795" max="13795" width="4.7109375" style="11" customWidth="1"/>
    <col min="13796" max="13797" width="12.7109375" style="11" customWidth="1"/>
    <col min="13798" max="13798" width="14.7109375" style="11" customWidth="1"/>
    <col min="13799" max="13799" width="4.7109375" style="11" customWidth="1"/>
    <col min="13800" max="13801" width="12.7109375" style="11" customWidth="1"/>
    <col min="13802" max="13802" width="14.7109375" style="11" customWidth="1"/>
    <col min="13803" max="14046" width="9.28515625" style="11"/>
    <col min="14047" max="14047" width="50.7109375" style="11" customWidth="1"/>
    <col min="14048" max="14049" width="12.7109375" style="11" customWidth="1"/>
    <col min="14050" max="14050" width="14.7109375" style="11" customWidth="1"/>
    <col min="14051" max="14051" width="4.7109375" style="11" customWidth="1"/>
    <col min="14052" max="14053" width="12.7109375" style="11" customWidth="1"/>
    <col min="14054" max="14054" width="14.7109375" style="11" customWidth="1"/>
    <col min="14055" max="14055" width="4.7109375" style="11" customWidth="1"/>
    <col min="14056" max="14057" width="12.7109375" style="11" customWidth="1"/>
    <col min="14058" max="14058" width="14.7109375" style="11" customWidth="1"/>
    <col min="14059" max="14302" width="9.28515625" style="11"/>
    <col min="14303" max="14303" width="50.7109375" style="11" customWidth="1"/>
    <col min="14304" max="14305" width="12.7109375" style="11" customWidth="1"/>
    <col min="14306" max="14306" width="14.7109375" style="11" customWidth="1"/>
    <col min="14307" max="14307" width="4.7109375" style="11" customWidth="1"/>
    <col min="14308" max="14309" width="12.7109375" style="11" customWidth="1"/>
    <col min="14310" max="14310" width="14.7109375" style="11" customWidth="1"/>
    <col min="14311" max="14311" width="4.7109375" style="11" customWidth="1"/>
    <col min="14312" max="14313" width="12.7109375" style="11" customWidth="1"/>
    <col min="14314" max="14314" width="14.7109375" style="11" customWidth="1"/>
    <col min="14315" max="14558" width="9.28515625" style="11"/>
    <col min="14559" max="14559" width="50.7109375" style="11" customWidth="1"/>
    <col min="14560" max="14561" width="12.7109375" style="11" customWidth="1"/>
    <col min="14562" max="14562" width="14.7109375" style="11" customWidth="1"/>
    <col min="14563" max="14563" width="4.7109375" style="11" customWidth="1"/>
    <col min="14564" max="14565" width="12.7109375" style="11" customWidth="1"/>
    <col min="14566" max="14566" width="14.7109375" style="11" customWidth="1"/>
    <col min="14567" max="14567" width="4.7109375" style="11" customWidth="1"/>
    <col min="14568" max="14569" width="12.7109375" style="11" customWidth="1"/>
    <col min="14570" max="14570" width="14.7109375" style="11" customWidth="1"/>
    <col min="14571" max="14814" width="9.28515625" style="11"/>
    <col min="14815" max="14815" width="50.7109375" style="11" customWidth="1"/>
    <col min="14816" max="14817" width="12.7109375" style="11" customWidth="1"/>
    <col min="14818" max="14818" width="14.7109375" style="11" customWidth="1"/>
    <col min="14819" max="14819" width="4.7109375" style="11" customWidth="1"/>
    <col min="14820" max="14821" width="12.7109375" style="11" customWidth="1"/>
    <col min="14822" max="14822" width="14.7109375" style="11" customWidth="1"/>
    <col min="14823" max="14823" width="4.7109375" style="11" customWidth="1"/>
    <col min="14824" max="14825" width="12.7109375" style="11" customWidth="1"/>
    <col min="14826" max="14826" width="14.7109375" style="11" customWidth="1"/>
    <col min="14827" max="15070" width="9.28515625" style="11"/>
    <col min="15071" max="15071" width="50.7109375" style="11" customWidth="1"/>
    <col min="15072" max="15073" width="12.7109375" style="11" customWidth="1"/>
    <col min="15074" max="15074" width="14.7109375" style="11" customWidth="1"/>
    <col min="15075" max="15075" width="4.7109375" style="11" customWidth="1"/>
    <col min="15076" max="15077" width="12.7109375" style="11" customWidth="1"/>
    <col min="15078" max="15078" width="14.7109375" style="11" customWidth="1"/>
    <col min="15079" max="15079" width="4.7109375" style="11" customWidth="1"/>
    <col min="15080" max="15081" width="12.7109375" style="11" customWidth="1"/>
    <col min="15082" max="15082" width="14.7109375" style="11" customWidth="1"/>
    <col min="15083" max="15326" width="9.28515625" style="11"/>
    <col min="15327" max="15327" width="50.7109375" style="11" customWidth="1"/>
    <col min="15328" max="15329" width="12.7109375" style="11" customWidth="1"/>
    <col min="15330" max="15330" width="14.7109375" style="11" customWidth="1"/>
    <col min="15331" max="15331" width="4.7109375" style="11" customWidth="1"/>
    <col min="15332" max="15333" width="12.7109375" style="11" customWidth="1"/>
    <col min="15334" max="15334" width="14.7109375" style="11" customWidth="1"/>
    <col min="15335" max="15335" width="4.7109375" style="11" customWidth="1"/>
    <col min="15336" max="15337" width="12.7109375" style="11" customWidth="1"/>
    <col min="15338" max="15338" width="14.7109375" style="11" customWidth="1"/>
    <col min="15339" max="15582" width="9.28515625" style="11"/>
    <col min="15583" max="15583" width="50.7109375" style="11" customWidth="1"/>
    <col min="15584" max="15585" width="12.7109375" style="11" customWidth="1"/>
    <col min="15586" max="15586" width="14.7109375" style="11" customWidth="1"/>
    <col min="15587" max="15587" width="4.7109375" style="11" customWidth="1"/>
    <col min="15588" max="15589" width="12.7109375" style="11" customWidth="1"/>
    <col min="15590" max="15590" width="14.7109375" style="11" customWidth="1"/>
    <col min="15591" max="15591" width="4.7109375" style="11" customWidth="1"/>
    <col min="15592" max="15593" width="12.7109375" style="11" customWidth="1"/>
    <col min="15594" max="15594" width="14.7109375" style="11" customWidth="1"/>
    <col min="15595" max="15838" width="9.28515625" style="11"/>
    <col min="15839" max="15839" width="50.7109375" style="11" customWidth="1"/>
    <col min="15840" max="15841" width="12.7109375" style="11" customWidth="1"/>
    <col min="15842" max="15842" width="14.7109375" style="11" customWidth="1"/>
    <col min="15843" max="15843" width="4.7109375" style="11" customWidth="1"/>
    <col min="15844" max="15845" width="12.7109375" style="11" customWidth="1"/>
    <col min="15846" max="15846" width="14.7109375" style="11" customWidth="1"/>
    <col min="15847" max="15847" width="4.7109375" style="11" customWidth="1"/>
    <col min="15848" max="15849" width="12.7109375" style="11" customWidth="1"/>
    <col min="15850" max="15850" width="14.7109375" style="11" customWidth="1"/>
    <col min="15851" max="16094" width="9.28515625" style="11"/>
    <col min="16095" max="16095" width="50.7109375" style="11" customWidth="1"/>
    <col min="16096" max="16097" width="12.7109375" style="11" customWidth="1"/>
    <col min="16098" max="16098" width="14.7109375" style="11" customWidth="1"/>
    <col min="16099" max="16099" width="4.7109375" style="11" customWidth="1"/>
    <col min="16100" max="16101" width="12.7109375" style="11" customWidth="1"/>
    <col min="16102" max="16102" width="14.7109375" style="11" customWidth="1"/>
    <col min="16103" max="16103" width="4.7109375" style="11" customWidth="1"/>
    <col min="16104" max="16105" width="12.7109375" style="11" customWidth="1"/>
    <col min="16106" max="16106" width="14.7109375" style="11" customWidth="1"/>
    <col min="16107" max="16383" width="9.28515625" style="11"/>
    <col min="16384" max="16384" width="9.28515625" style="11" customWidth="1"/>
  </cols>
  <sheetData>
    <row r="1" spans="1:31" x14ac:dyDescent="0.25">
      <c r="A1" s="53" t="s">
        <v>249</v>
      </c>
      <c r="C1" s="76"/>
      <c r="J1" s="11"/>
      <c r="K1" s="11"/>
      <c r="L1" s="164"/>
      <c r="M1" s="164"/>
      <c r="N1" s="164"/>
      <c r="O1" s="164"/>
      <c r="P1" s="60"/>
      <c r="Q1" s="165"/>
      <c r="R1" s="165"/>
      <c r="S1" s="60"/>
      <c r="U1" s="164"/>
      <c r="V1" s="164"/>
      <c r="W1" s="164"/>
      <c r="X1" s="164"/>
    </row>
    <row r="2" spans="1:31" x14ac:dyDescent="0.25">
      <c r="A2" s="1" t="str">
        <f>Instructions!A2</f>
        <v>North Carolina Agricultural &amp; Technical State University (N.C. A&amp;T)</v>
      </c>
      <c r="C2" s="53"/>
      <c r="D2" s="76"/>
      <c r="J2" s="11"/>
      <c r="K2" s="11"/>
      <c r="L2" s="164"/>
      <c r="M2" s="164"/>
      <c r="N2" s="164"/>
      <c r="O2" s="164"/>
      <c r="P2" s="60"/>
      <c r="Q2" s="165"/>
      <c r="R2" s="165"/>
      <c r="S2" s="60"/>
      <c r="U2" s="164"/>
      <c r="V2" s="164"/>
      <c r="W2" s="164"/>
      <c r="X2" s="164"/>
    </row>
    <row r="3" spans="1:31" x14ac:dyDescent="0.25">
      <c r="A3" s="304">
        <f>Instructions!A3</f>
        <v>0</v>
      </c>
      <c r="B3" s="304"/>
      <c r="C3" s="304"/>
      <c r="J3" s="11"/>
      <c r="K3" s="11"/>
      <c r="L3" s="164"/>
      <c r="M3" s="164"/>
      <c r="N3" s="164"/>
      <c r="O3" s="164"/>
      <c r="P3" s="60"/>
      <c r="Q3" s="165"/>
      <c r="R3" s="165"/>
      <c r="S3" s="60"/>
      <c r="U3" s="164"/>
      <c r="V3" s="164"/>
      <c r="W3" s="164"/>
      <c r="X3" s="164"/>
    </row>
    <row r="4" spans="1:31" s="167" customFormat="1" x14ac:dyDescent="0.25">
      <c r="A4" s="56" t="s">
        <v>157</v>
      </c>
      <c r="C4" s="56"/>
      <c r="L4" s="168"/>
      <c r="M4" s="168"/>
      <c r="N4" s="168"/>
      <c r="O4" s="168"/>
      <c r="P4" s="169"/>
      <c r="Q4" s="170"/>
      <c r="R4" s="170"/>
      <c r="S4" s="169"/>
      <c r="U4" s="168"/>
      <c r="V4" s="168"/>
      <c r="W4" s="168"/>
      <c r="X4" s="168"/>
      <c r="Z4" s="171"/>
      <c r="AB4" s="171"/>
    </row>
    <row r="5" spans="1:31" s="167" customFormat="1" x14ac:dyDescent="0.25">
      <c r="B5" s="56"/>
      <c r="C5" s="56"/>
      <c r="E5" s="172"/>
      <c r="F5" s="172"/>
      <c r="G5" s="172"/>
      <c r="H5" s="172"/>
      <c r="I5" s="172"/>
      <c r="J5" s="172"/>
      <c r="K5" s="172"/>
      <c r="L5" s="173"/>
      <c r="M5" s="173"/>
      <c r="N5" s="173"/>
      <c r="O5" s="168"/>
      <c r="P5" s="169"/>
      <c r="Q5" s="170"/>
      <c r="R5" s="170"/>
      <c r="S5" s="169"/>
      <c r="U5" s="168"/>
      <c r="V5" s="168"/>
      <c r="W5" s="168"/>
      <c r="X5" s="168"/>
      <c r="Z5" s="171"/>
      <c r="AB5" s="171"/>
    </row>
    <row r="6" spans="1:31" s="167" customFormat="1" x14ac:dyDescent="0.25">
      <c r="A6" s="74" t="s">
        <v>158</v>
      </c>
      <c r="B6" s="56"/>
      <c r="C6" s="56"/>
      <c r="D6" s="74"/>
      <c r="E6" s="172"/>
      <c r="F6" s="172"/>
      <c r="G6" s="172"/>
      <c r="H6" s="172"/>
      <c r="I6" s="172"/>
      <c r="J6" s="172"/>
      <c r="K6" s="172"/>
      <c r="L6" s="173"/>
      <c r="M6" s="173"/>
      <c r="N6" s="173"/>
      <c r="O6" s="168"/>
      <c r="P6" s="169"/>
      <c r="Q6" s="170"/>
      <c r="R6" s="170"/>
      <c r="S6" s="169"/>
      <c r="U6" s="168"/>
      <c r="V6" s="168"/>
      <c r="W6" s="168"/>
      <c r="X6" s="168"/>
      <c r="Z6" s="171"/>
      <c r="AB6" s="171"/>
    </row>
    <row r="7" spans="1:31" s="167" customFormat="1" x14ac:dyDescent="0.25">
      <c r="A7" s="74" t="s">
        <v>159</v>
      </c>
      <c r="B7" s="56"/>
      <c r="C7" s="56"/>
      <c r="D7" s="74"/>
      <c r="E7" s="172"/>
      <c r="F7" s="172"/>
      <c r="G7" s="172"/>
      <c r="H7" s="172"/>
      <c r="I7" s="172"/>
      <c r="J7" s="172"/>
      <c r="K7" s="172"/>
      <c r="L7" s="173"/>
      <c r="M7" s="173"/>
      <c r="N7" s="173"/>
      <c r="O7" s="168"/>
      <c r="P7" s="169"/>
      <c r="Q7" s="170"/>
      <c r="R7" s="170"/>
      <c r="S7" s="169"/>
      <c r="U7" s="168"/>
      <c r="V7" s="168"/>
      <c r="W7" s="168"/>
      <c r="X7" s="168"/>
      <c r="Z7" s="171"/>
      <c r="AB7" s="171"/>
    </row>
    <row r="8" spans="1:31" s="167" customFormat="1" x14ac:dyDescent="0.25">
      <c r="A8" s="289" t="s">
        <v>263</v>
      </c>
      <c r="B8" s="290"/>
      <c r="C8" s="290"/>
      <c r="D8" s="289"/>
      <c r="E8" s="291"/>
      <c r="F8" s="291"/>
      <c r="G8" s="291"/>
      <c r="H8" s="172"/>
      <c r="I8" s="172"/>
      <c r="J8" s="172"/>
      <c r="K8" s="172"/>
      <c r="L8" s="173"/>
      <c r="M8" s="173"/>
      <c r="N8" s="173"/>
      <c r="O8" s="168"/>
      <c r="P8" s="169"/>
      <c r="Q8" s="170"/>
      <c r="R8" s="170"/>
      <c r="S8" s="169"/>
      <c r="U8" s="168"/>
      <c r="V8" s="168"/>
      <c r="W8" s="168"/>
      <c r="X8" s="168"/>
      <c r="Z8" s="171"/>
      <c r="AB8" s="171"/>
    </row>
    <row r="9" spans="1:31" x14ac:dyDescent="0.25">
      <c r="A9" s="53" t="s">
        <v>67</v>
      </c>
      <c r="B9" s="174">
        <v>2026</v>
      </c>
      <c r="C9" s="53" t="s">
        <v>160</v>
      </c>
      <c r="H9" s="259"/>
      <c r="I9" s="259"/>
      <c r="J9" s="259"/>
      <c r="K9" s="259"/>
      <c r="L9" s="164"/>
      <c r="M9" s="164"/>
      <c r="N9" s="164"/>
      <c r="O9" s="164"/>
      <c r="P9" s="60"/>
      <c r="Q9" s="165"/>
      <c r="R9" s="165"/>
      <c r="S9" s="60"/>
      <c r="U9" s="164"/>
      <c r="V9" s="164"/>
      <c r="W9" s="164"/>
      <c r="X9" s="164"/>
    </row>
    <row r="10" spans="1:31" ht="13.15" customHeight="1" x14ac:dyDescent="0.25">
      <c r="A10" s="318" t="s">
        <v>161</v>
      </c>
      <c r="B10" s="318"/>
      <c r="C10" s="318"/>
      <c r="D10" s="336" t="s">
        <v>162</v>
      </c>
      <c r="E10" s="336" t="s">
        <v>163</v>
      </c>
      <c r="F10" s="336" t="s">
        <v>258</v>
      </c>
      <c r="G10" s="336" t="s">
        <v>164</v>
      </c>
      <c r="H10" s="377" t="s">
        <v>31</v>
      </c>
      <c r="I10" s="378"/>
      <c r="J10" s="377" t="s">
        <v>32</v>
      </c>
      <c r="K10" s="378"/>
      <c r="L10" s="389" t="s">
        <v>165</v>
      </c>
      <c r="M10" s="390"/>
      <c r="N10" s="390"/>
      <c r="O10" s="391"/>
      <c r="Q10" s="397" t="s">
        <v>166</v>
      </c>
      <c r="R10" s="397"/>
      <c r="S10" s="398" t="s">
        <v>167</v>
      </c>
      <c r="T10" s="398"/>
      <c r="U10" s="389" t="s">
        <v>168</v>
      </c>
      <c r="V10" s="390"/>
      <c r="W10" s="390"/>
      <c r="X10" s="391"/>
      <c r="Z10" s="392" t="s">
        <v>257</v>
      </c>
      <c r="AB10" s="392" t="s">
        <v>259</v>
      </c>
    </row>
    <row r="11" spans="1:31" ht="13.15" customHeight="1" x14ac:dyDescent="0.25">
      <c r="A11" s="318"/>
      <c r="B11" s="318"/>
      <c r="C11" s="318"/>
      <c r="D11" s="368"/>
      <c r="E11" s="368"/>
      <c r="F11" s="368"/>
      <c r="G11" s="369"/>
      <c r="H11" s="360" t="s">
        <v>169</v>
      </c>
      <c r="I11" s="362" t="s">
        <v>170</v>
      </c>
      <c r="J11" s="360" t="s">
        <v>169</v>
      </c>
      <c r="K11" s="362" t="s">
        <v>170</v>
      </c>
      <c r="L11" s="366" t="s">
        <v>171</v>
      </c>
      <c r="M11" s="366" t="s">
        <v>172</v>
      </c>
      <c r="N11" s="366" t="s">
        <v>173</v>
      </c>
      <c r="O11" s="366" t="s">
        <v>125</v>
      </c>
      <c r="P11" s="105"/>
      <c r="Q11" s="385" t="s">
        <v>31</v>
      </c>
      <c r="R11" s="371" t="s">
        <v>32</v>
      </c>
      <c r="S11" s="373" t="s">
        <v>31</v>
      </c>
      <c r="T11" s="375" t="s">
        <v>32</v>
      </c>
      <c r="U11" s="366" t="s">
        <v>171</v>
      </c>
      <c r="V11" s="366" t="s">
        <v>172</v>
      </c>
      <c r="W11" s="231" t="s">
        <v>173</v>
      </c>
      <c r="X11" s="231" t="s">
        <v>125</v>
      </c>
      <c r="Z11" s="393"/>
      <c r="AB11" s="393"/>
    </row>
    <row r="12" spans="1:31" x14ac:dyDescent="0.25">
      <c r="A12" s="318"/>
      <c r="B12" s="318"/>
      <c r="C12" s="318"/>
      <c r="D12" s="337"/>
      <c r="E12" s="337"/>
      <c r="F12" s="337"/>
      <c r="G12" s="370"/>
      <c r="H12" s="361"/>
      <c r="I12" s="363"/>
      <c r="J12" s="361"/>
      <c r="K12" s="363"/>
      <c r="L12" s="367"/>
      <c r="M12" s="367"/>
      <c r="N12" s="367"/>
      <c r="O12" s="367"/>
      <c r="P12" s="105"/>
      <c r="Q12" s="386"/>
      <c r="R12" s="372"/>
      <c r="S12" s="374"/>
      <c r="T12" s="376"/>
      <c r="U12" s="367"/>
      <c r="V12" s="367"/>
      <c r="W12" s="175">
        <v>0</v>
      </c>
      <c r="X12" s="175">
        <v>0</v>
      </c>
      <c r="Z12" s="394"/>
      <c r="AB12" s="394"/>
    </row>
    <row r="13" spans="1:31" x14ac:dyDescent="0.25">
      <c r="A13" s="357" t="s">
        <v>148</v>
      </c>
      <c r="B13" s="358"/>
      <c r="C13" s="359"/>
      <c r="D13" s="176">
        <v>2112</v>
      </c>
      <c r="E13" s="176">
        <v>150</v>
      </c>
      <c r="F13" s="176"/>
      <c r="G13" s="21">
        <f>D13-E13-F13</f>
        <v>1962</v>
      </c>
      <c r="H13" s="177">
        <v>304</v>
      </c>
      <c r="I13" s="178"/>
      <c r="J13" s="177">
        <f>202+18</f>
        <v>220</v>
      </c>
      <c r="K13" s="178"/>
      <c r="L13" s="12">
        <f>G13*(H13+J13)</f>
        <v>1028088</v>
      </c>
      <c r="M13" s="12">
        <f>G13*(I13+K13)</f>
        <v>0</v>
      </c>
      <c r="N13" s="283">
        <f>E13*(H13+I13+J13+K13)</f>
        <v>78600</v>
      </c>
      <c r="O13" s="283">
        <f>F13*(I13+J13+K13+H13)</f>
        <v>0</v>
      </c>
      <c r="P13" s="179"/>
      <c r="Q13" s="180"/>
      <c r="R13" s="181"/>
      <c r="S13" s="182">
        <v>121</v>
      </c>
      <c r="T13" s="183">
        <v>122</v>
      </c>
      <c r="U13" s="15">
        <f>(H13*Q13*S13)+(J13*R13*T13)</f>
        <v>0</v>
      </c>
      <c r="V13" s="15">
        <f>(I13*Q13*S13)+(K13*R13*T13)</f>
        <v>0</v>
      </c>
      <c r="W13" s="15">
        <f>N13*W$12</f>
        <v>0</v>
      </c>
      <c r="X13" s="15">
        <f>O13*X$12</f>
        <v>0</v>
      </c>
      <c r="Z13" s="21">
        <f>L13+M13+N13-U13-V13-W13</f>
        <v>1106688</v>
      </c>
      <c r="AA13" s="166"/>
      <c r="AB13" s="284">
        <v>0</v>
      </c>
      <c r="AD13" s="287"/>
      <c r="AE13" s="288"/>
    </row>
    <row r="14" spans="1:31" x14ac:dyDescent="0.25">
      <c r="A14" s="357" t="s">
        <v>174</v>
      </c>
      <c r="B14" s="358"/>
      <c r="C14" s="359"/>
      <c r="D14" s="176">
        <v>2047</v>
      </c>
      <c r="E14" s="176">
        <v>150</v>
      </c>
      <c r="F14" s="176"/>
      <c r="G14" s="21">
        <f t="shared" ref="G14:G25" si="0">D14-E14-F14</f>
        <v>1897</v>
      </c>
      <c r="H14" s="177">
        <v>297</v>
      </c>
      <c r="I14" s="178"/>
      <c r="J14" s="177">
        <f>188+16</f>
        <v>204</v>
      </c>
      <c r="K14" s="178"/>
      <c r="L14" s="13">
        <f t="shared" ref="L14:L25" si="1">G14*(H14+J14)</f>
        <v>950397</v>
      </c>
      <c r="M14" s="13">
        <f t="shared" ref="M14:M25" si="2">G14*(I14+K14)</f>
        <v>0</v>
      </c>
      <c r="N14" s="283">
        <f t="shared" ref="N14:N25" si="3">E14*(H14+I14+J14+K14)</f>
        <v>75150</v>
      </c>
      <c r="O14" s="283">
        <f t="shared" ref="O14:O25" si="4">F14*(I14+J14+K14+H14)</f>
        <v>0</v>
      </c>
      <c r="P14" s="179"/>
      <c r="Q14" s="184"/>
      <c r="R14" s="185"/>
      <c r="S14" s="17">
        <f>S13</f>
        <v>121</v>
      </c>
      <c r="T14" s="18">
        <f>T13</f>
        <v>122</v>
      </c>
      <c r="U14" s="15">
        <f t="shared" ref="U14:U25" si="5">(H14*Q14*S14)+(J14*R14*T14)</f>
        <v>0</v>
      </c>
      <c r="V14" s="15">
        <f t="shared" ref="V14:V25" si="6">(I14*Q14*S14)+(K14*R14*T14)</f>
        <v>0</v>
      </c>
      <c r="W14" s="15">
        <f t="shared" ref="W14:X22" si="7">N14*W$12</f>
        <v>0</v>
      </c>
      <c r="X14" s="15">
        <f t="shared" si="7"/>
        <v>0</v>
      </c>
      <c r="Z14" s="15">
        <f t="shared" ref="Z14:Z18" si="8">L14+M14+N14-U14-V14-W14</f>
        <v>1025547</v>
      </c>
      <c r="AB14" s="284">
        <v>0</v>
      </c>
      <c r="AD14" s="287"/>
      <c r="AE14" s="288"/>
    </row>
    <row r="15" spans="1:31" x14ac:dyDescent="0.25">
      <c r="A15" s="357" t="s">
        <v>262</v>
      </c>
      <c r="B15" s="358"/>
      <c r="C15" s="359"/>
      <c r="D15" s="176">
        <v>2098</v>
      </c>
      <c r="E15" s="176">
        <v>350</v>
      </c>
      <c r="F15" s="176"/>
      <c r="G15" s="21">
        <f t="shared" si="0"/>
        <v>1748</v>
      </c>
      <c r="H15" s="177">
        <v>3272</v>
      </c>
      <c r="I15" s="178"/>
      <c r="J15" s="177">
        <f>3206+279</f>
        <v>3485</v>
      </c>
      <c r="K15" s="178"/>
      <c r="L15" s="13">
        <f t="shared" si="1"/>
        <v>11811236</v>
      </c>
      <c r="M15" s="13">
        <f t="shared" si="2"/>
        <v>0</v>
      </c>
      <c r="N15" s="283">
        <f t="shared" si="3"/>
        <v>2364950</v>
      </c>
      <c r="O15" s="283">
        <f t="shared" si="4"/>
        <v>0</v>
      </c>
      <c r="P15" s="179"/>
      <c r="Q15" s="184"/>
      <c r="R15" s="185"/>
      <c r="S15" s="17">
        <f t="shared" ref="S15:T24" si="9">S14</f>
        <v>121</v>
      </c>
      <c r="T15" s="18">
        <f t="shared" si="9"/>
        <v>122</v>
      </c>
      <c r="U15" s="15">
        <f t="shared" si="5"/>
        <v>0</v>
      </c>
      <c r="V15" s="15">
        <f t="shared" si="6"/>
        <v>0</v>
      </c>
      <c r="W15" s="15">
        <f t="shared" si="7"/>
        <v>0</v>
      </c>
      <c r="X15" s="15">
        <f t="shared" si="7"/>
        <v>0</v>
      </c>
      <c r="Z15" s="15">
        <f t="shared" si="8"/>
        <v>14176186</v>
      </c>
      <c r="AB15" s="284">
        <v>0</v>
      </c>
      <c r="AD15" s="287"/>
      <c r="AE15" s="288"/>
    </row>
    <row r="16" spans="1:31" x14ac:dyDescent="0.25">
      <c r="A16" s="357" t="s">
        <v>154</v>
      </c>
      <c r="B16" s="358"/>
      <c r="C16" s="359"/>
      <c r="D16" s="176">
        <v>1936</v>
      </c>
      <c r="E16" s="176">
        <v>225</v>
      </c>
      <c r="F16" s="176"/>
      <c r="G16" s="21">
        <f t="shared" si="0"/>
        <v>1711</v>
      </c>
      <c r="H16" s="177">
        <v>121</v>
      </c>
      <c r="I16" s="178"/>
      <c r="J16" s="177">
        <f>105+9</f>
        <v>114</v>
      </c>
      <c r="K16" s="178"/>
      <c r="L16" s="13">
        <f t="shared" si="1"/>
        <v>402085</v>
      </c>
      <c r="M16" s="13">
        <f t="shared" si="2"/>
        <v>0</v>
      </c>
      <c r="N16" s="283">
        <f t="shared" si="3"/>
        <v>52875</v>
      </c>
      <c r="O16" s="283">
        <f t="shared" si="4"/>
        <v>0</v>
      </c>
      <c r="P16" s="179"/>
      <c r="Q16" s="184"/>
      <c r="R16" s="185"/>
      <c r="S16" s="17">
        <f t="shared" si="9"/>
        <v>121</v>
      </c>
      <c r="T16" s="18">
        <f t="shared" si="9"/>
        <v>122</v>
      </c>
      <c r="U16" s="15">
        <f t="shared" si="5"/>
        <v>0</v>
      </c>
      <c r="V16" s="15">
        <f t="shared" si="6"/>
        <v>0</v>
      </c>
      <c r="W16" s="15">
        <f t="shared" si="7"/>
        <v>0</v>
      </c>
      <c r="X16" s="15">
        <f t="shared" si="7"/>
        <v>0</v>
      </c>
      <c r="Z16" s="15">
        <f t="shared" si="8"/>
        <v>454960</v>
      </c>
      <c r="AB16" s="284">
        <v>0</v>
      </c>
      <c r="AD16" s="287"/>
      <c r="AE16" s="288"/>
    </row>
    <row r="17" spans="1:31" x14ac:dyDescent="0.25">
      <c r="A17" s="357" t="s">
        <v>155</v>
      </c>
      <c r="B17" s="358"/>
      <c r="C17" s="359"/>
      <c r="D17" s="176">
        <v>1932</v>
      </c>
      <c r="E17" s="176">
        <v>275</v>
      </c>
      <c r="F17" s="176"/>
      <c r="G17" s="21">
        <f t="shared" si="0"/>
        <v>1657</v>
      </c>
      <c r="H17" s="177">
        <v>304</v>
      </c>
      <c r="I17" s="178"/>
      <c r="J17" s="177">
        <f>295+26</f>
        <v>321</v>
      </c>
      <c r="K17" s="178"/>
      <c r="L17" s="13">
        <f t="shared" si="1"/>
        <v>1035625</v>
      </c>
      <c r="M17" s="13">
        <f t="shared" si="2"/>
        <v>0</v>
      </c>
      <c r="N17" s="283">
        <f t="shared" si="3"/>
        <v>171875</v>
      </c>
      <c r="O17" s="283">
        <f t="shared" si="4"/>
        <v>0</v>
      </c>
      <c r="P17" s="179"/>
      <c r="Q17" s="184"/>
      <c r="R17" s="185"/>
      <c r="S17" s="17">
        <f t="shared" si="9"/>
        <v>121</v>
      </c>
      <c r="T17" s="18">
        <f t="shared" si="9"/>
        <v>122</v>
      </c>
      <c r="U17" s="15">
        <f t="shared" si="5"/>
        <v>0</v>
      </c>
      <c r="V17" s="15">
        <f t="shared" si="6"/>
        <v>0</v>
      </c>
      <c r="W17" s="15">
        <f t="shared" si="7"/>
        <v>0</v>
      </c>
      <c r="X17" s="15">
        <f t="shared" si="7"/>
        <v>0</v>
      </c>
      <c r="Z17" s="15">
        <f t="shared" si="8"/>
        <v>1207500</v>
      </c>
      <c r="AB17" s="284">
        <v>0</v>
      </c>
      <c r="AD17" s="287"/>
      <c r="AE17" s="288"/>
    </row>
    <row r="18" spans="1:31" x14ac:dyDescent="0.25">
      <c r="A18" s="357" t="s">
        <v>175</v>
      </c>
      <c r="B18" s="358"/>
      <c r="C18" s="359"/>
      <c r="D18" s="176">
        <v>2042</v>
      </c>
      <c r="E18" s="176">
        <v>425</v>
      </c>
      <c r="F18" s="176"/>
      <c r="G18" s="21">
        <f t="shared" si="0"/>
        <v>1617</v>
      </c>
      <c r="H18" s="177">
        <v>674</v>
      </c>
      <c r="I18" s="178"/>
      <c r="J18" s="177">
        <f>662+58</f>
        <v>720</v>
      </c>
      <c r="K18" s="178"/>
      <c r="L18" s="13">
        <f t="shared" si="1"/>
        <v>2254098</v>
      </c>
      <c r="M18" s="13">
        <f t="shared" si="2"/>
        <v>0</v>
      </c>
      <c r="N18" s="283">
        <f>E18*(H18+I18+J18+K18)</f>
        <v>592450</v>
      </c>
      <c r="O18" s="283">
        <f t="shared" si="4"/>
        <v>0</v>
      </c>
      <c r="P18" s="179"/>
      <c r="Q18" s="184"/>
      <c r="R18" s="185"/>
      <c r="S18" s="17">
        <f t="shared" si="9"/>
        <v>121</v>
      </c>
      <c r="T18" s="18">
        <f t="shared" si="9"/>
        <v>122</v>
      </c>
      <c r="U18" s="15">
        <f t="shared" si="5"/>
        <v>0</v>
      </c>
      <c r="V18" s="15">
        <f t="shared" si="6"/>
        <v>0</v>
      </c>
      <c r="W18" s="15">
        <f t="shared" si="7"/>
        <v>0</v>
      </c>
      <c r="X18" s="15">
        <f t="shared" si="7"/>
        <v>0</v>
      </c>
      <c r="Z18" s="15">
        <f t="shared" si="8"/>
        <v>2846548</v>
      </c>
      <c r="AB18" s="284">
        <v>0</v>
      </c>
      <c r="AD18" s="287"/>
      <c r="AE18" s="288"/>
    </row>
    <row r="19" spans="1:31" x14ac:dyDescent="0.25">
      <c r="A19" s="357" t="s">
        <v>253</v>
      </c>
      <c r="B19" s="358"/>
      <c r="C19" s="359"/>
      <c r="D19" s="176">
        <v>1092</v>
      </c>
      <c r="E19" s="176"/>
      <c r="F19" s="176">
        <v>225</v>
      </c>
      <c r="G19" s="21">
        <f t="shared" si="0"/>
        <v>867</v>
      </c>
      <c r="H19" s="177">
        <v>0</v>
      </c>
      <c r="I19" s="178"/>
      <c r="J19" s="177">
        <v>0</v>
      </c>
      <c r="K19" s="178"/>
      <c r="L19" s="13">
        <f>G19*(H19+J19)</f>
        <v>0</v>
      </c>
      <c r="M19" s="13">
        <f>G19*(I19+K19)</f>
        <v>0</v>
      </c>
      <c r="N19" s="283">
        <f t="shared" si="3"/>
        <v>0</v>
      </c>
      <c r="O19" s="283">
        <f>F19*(I19+J19+K19+H19)</f>
        <v>0</v>
      </c>
      <c r="P19" s="179"/>
      <c r="Q19" s="184"/>
      <c r="R19" s="185"/>
      <c r="S19" s="17">
        <f t="shared" si="9"/>
        <v>121</v>
      </c>
      <c r="T19" s="18">
        <f t="shared" si="9"/>
        <v>122</v>
      </c>
      <c r="U19" s="15">
        <f t="shared" si="5"/>
        <v>0</v>
      </c>
      <c r="V19" s="15">
        <f t="shared" si="6"/>
        <v>0</v>
      </c>
      <c r="W19" s="15">
        <f t="shared" si="7"/>
        <v>0</v>
      </c>
      <c r="X19" s="15">
        <f t="shared" si="7"/>
        <v>0</v>
      </c>
      <c r="Z19" s="284">
        <v>0</v>
      </c>
      <c r="AB19" s="15">
        <f t="shared" ref="AB19:AB25" si="10">L19+M19+O19-U19-V19-X19</f>
        <v>0</v>
      </c>
      <c r="AD19" s="287"/>
    </row>
    <row r="20" spans="1:31" x14ac:dyDescent="0.25">
      <c r="A20" s="357" t="s">
        <v>254</v>
      </c>
      <c r="B20" s="358"/>
      <c r="C20" s="359"/>
      <c r="D20" s="176">
        <v>907</v>
      </c>
      <c r="E20" s="176"/>
      <c r="F20" s="176">
        <v>200</v>
      </c>
      <c r="G20" s="21">
        <f t="shared" si="0"/>
        <v>707</v>
      </c>
      <c r="H20" s="177">
        <v>0</v>
      </c>
      <c r="I20" s="178"/>
      <c r="J20" s="177">
        <v>0</v>
      </c>
      <c r="K20" s="178"/>
      <c r="L20" s="13">
        <f t="shared" si="1"/>
        <v>0</v>
      </c>
      <c r="M20" s="13">
        <f t="shared" si="2"/>
        <v>0</v>
      </c>
      <c r="N20" s="283">
        <f t="shared" si="3"/>
        <v>0</v>
      </c>
      <c r="O20" s="283">
        <f t="shared" si="4"/>
        <v>0</v>
      </c>
      <c r="P20" s="179"/>
      <c r="Q20" s="184"/>
      <c r="R20" s="185"/>
      <c r="S20" s="17">
        <f>S19</f>
        <v>121</v>
      </c>
      <c r="T20" s="18">
        <f>T19</f>
        <v>122</v>
      </c>
      <c r="U20" s="15">
        <f t="shared" si="5"/>
        <v>0</v>
      </c>
      <c r="V20" s="15">
        <f t="shared" si="6"/>
        <v>0</v>
      </c>
      <c r="W20" s="15">
        <f t="shared" si="7"/>
        <v>0</v>
      </c>
      <c r="X20" s="15">
        <f t="shared" si="7"/>
        <v>0</v>
      </c>
      <c r="Z20" s="284">
        <v>0</v>
      </c>
      <c r="AB20" s="15">
        <f t="shared" si="10"/>
        <v>0</v>
      </c>
      <c r="AD20" s="287"/>
    </row>
    <row r="21" spans="1:31" x14ac:dyDescent="0.25">
      <c r="A21" s="357" t="s">
        <v>255</v>
      </c>
      <c r="B21" s="358"/>
      <c r="C21" s="359"/>
      <c r="D21" s="176">
        <v>1000</v>
      </c>
      <c r="E21" s="176"/>
      <c r="F21" s="176">
        <v>1000</v>
      </c>
      <c r="G21" s="21">
        <f t="shared" si="0"/>
        <v>0</v>
      </c>
      <c r="H21" s="177">
        <v>0</v>
      </c>
      <c r="I21" s="178"/>
      <c r="J21" s="177">
        <v>0</v>
      </c>
      <c r="K21" s="178"/>
      <c r="L21" s="13">
        <f t="shared" si="1"/>
        <v>0</v>
      </c>
      <c r="M21" s="13">
        <f t="shared" si="2"/>
        <v>0</v>
      </c>
      <c r="N21" s="283">
        <f t="shared" si="3"/>
        <v>0</v>
      </c>
      <c r="O21" s="283">
        <f t="shared" si="4"/>
        <v>0</v>
      </c>
      <c r="P21" s="179"/>
      <c r="Q21" s="184"/>
      <c r="R21" s="185"/>
      <c r="S21" s="17">
        <f t="shared" si="9"/>
        <v>121</v>
      </c>
      <c r="T21" s="18">
        <f t="shared" si="9"/>
        <v>122</v>
      </c>
      <c r="U21" s="15">
        <f t="shared" si="5"/>
        <v>0</v>
      </c>
      <c r="V21" s="15">
        <f t="shared" si="6"/>
        <v>0</v>
      </c>
      <c r="W21" s="15">
        <f t="shared" si="7"/>
        <v>0</v>
      </c>
      <c r="X21" s="15">
        <f t="shared" si="7"/>
        <v>0</v>
      </c>
      <c r="Z21" s="284">
        <v>0</v>
      </c>
      <c r="AB21" s="15">
        <f t="shared" si="10"/>
        <v>0</v>
      </c>
      <c r="AD21" s="287"/>
    </row>
    <row r="22" spans="1:31" x14ac:dyDescent="0.25">
      <c r="A22" s="357" t="s">
        <v>256</v>
      </c>
      <c r="B22" s="358"/>
      <c r="C22" s="359"/>
      <c r="D22" s="176">
        <v>500</v>
      </c>
      <c r="E22" s="176"/>
      <c r="F22" s="176">
        <v>500</v>
      </c>
      <c r="G22" s="21">
        <f t="shared" si="0"/>
        <v>0</v>
      </c>
      <c r="H22" s="177">
        <v>0</v>
      </c>
      <c r="I22" s="178"/>
      <c r="J22" s="177">
        <v>0</v>
      </c>
      <c r="K22" s="178"/>
      <c r="L22" s="13">
        <f t="shared" si="1"/>
        <v>0</v>
      </c>
      <c r="M22" s="13">
        <f t="shared" si="2"/>
        <v>0</v>
      </c>
      <c r="N22" s="283">
        <f t="shared" si="3"/>
        <v>0</v>
      </c>
      <c r="O22" s="283">
        <f t="shared" si="4"/>
        <v>0</v>
      </c>
      <c r="P22" s="179"/>
      <c r="Q22" s="184"/>
      <c r="R22" s="185"/>
      <c r="S22" s="17">
        <f t="shared" si="9"/>
        <v>121</v>
      </c>
      <c r="T22" s="18">
        <f t="shared" si="9"/>
        <v>122</v>
      </c>
      <c r="U22" s="15">
        <f t="shared" si="5"/>
        <v>0</v>
      </c>
      <c r="V22" s="15">
        <f t="shared" si="6"/>
        <v>0</v>
      </c>
      <c r="W22" s="15">
        <f t="shared" si="7"/>
        <v>0</v>
      </c>
      <c r="X22" s="15">
        <f t="shared" si="7"/>
        <v>0</v>
      </c>
      <c r="Z22" s="284">
        <v>0</v>
      </c>
      <c r="AB22" s="15">
        <f t="shared" si="10"/>
        <v>0</v>
      </c>
      <c r="AD22" s="287"/>
    </row>
    <row r="23" spans="1:31" x14ac:dyDescent="0.25">
      <c r="A23" s="357" t="s">
        <v>176</v>
      </c>
      <c r="B23" s="358"/>
      <c r="C23" s="359"/>
      <c r="D23" s="176">
        <v>432</v>
      </c>
      <c r="E23" s="176"/>
      <c r="F23" s="176"/>
      <c r="G23" s="21">
        <f t="shared" si="0"/>
        <v>432</v>
      </c>
      <c r="H23" s="177">
        <v>0</v>
      </c>
      <c r="I23" s="178"/>
      <c r="J23" s="177">
        <v>0</v>
      </c>
      <c r="K23" s="178"/>
      <c r="L23" s="13">
        <f t="shared" si="1"/>
        <v>0</v>
      </c>
      <c r="M23" s="13">
        <f t="shared" si="2"/>
        <v>0</v>
      </c>
      <c r="N23" s="283">
        <f t="shared" si="3"/>
        <v>0</v>
      </c>
      <c r="O23" s="283">
        <f t="shared" si="4"/>
        <v>0</v>
      </c>
      <c r="P23" s="179"/>
      <c r="Q23" s="184"/>
      <c r="R23" s="185"/>
      <c r="S23" s="17">
        <f t="shared" si="9"/>
        <v>121</v>
      </c>
      <c r="T23" s="18">
        <f t="shared" si="9"/>
        <v>122</v>
      </c>
      <c r="U23" s="15">
        <f t="shared" si="5"/>
        <v>0</v>
      </c>
      <c r="V23" s="15">
        <f t="shared" si="6"/>
        <v>0</v>
      </c>
      <c r="W23" s="15">
        <f t="shared" ref="W23:X25" si="11">N23*W$12</f>
        <v>0</v>
      </c>
      <c r="X23" s="15">
        <f t="shared" si="11"/>
        <v>0</v>
      </c>
      <c r="Z23" s="284">
        <v>0</v>
      </c>
      <c r="AB23" s="15">
        <f t="shared" si="10"/>
        <v>0</v>
      </c>
      <c r="AD23" s="287"/>
    </row>
    <row r="24" spans="1:31" x14ac:dyDescent="0.25">
      <c r="A24" s="243" t="s">
        <v>177</v>
      </c>
      <c r="B24" s="242"/>
      <c r="C24" s="244"/>
      <c r="D24" s="176">
        <v>288</v>
      </c>
      <c r="E24" s="176"/>
      <c r="F24" s="176"/>
      <c r="G24" s="21">
        <f t="shared" si="0"/>
        <v>288</v>
      </c>
      <c r="H24" s="177">
        <v>0</v>
      </c>
      <c r="I24" s="178"/>
      <c r="J24" s="177">
        <v>0</v>
      </c>
      <c r="K24" s="178"/>
      <c r="L24" s="13">
        <f t="shared" si="1"/>
        <v>0</v>
      </c>
      <c r="M24" s="13">
        <f t="shared" si="2"/>
        <v>0</v>
      </c>
      <c r="N24" s="283">
        <f t="shared" si="3"/>
        <v>0</v>
      </c>
      <c r="O24" s="283">
        <f t="shared" si="4"/>
        <v>0</v>
      </c>
      <c r="P24" s="179"/>
      <c r="Q24" s="184"/>
      <c r="R24" s="185"/>
      <c r="S24" s="17">
        <f t="shared" si="9"/>
        <v>121</v>
      </c>
      <c r="T24" s="18">
        <f t="shared" si="9"/>
        <v>122</v>
      </c>
      <c r="U24" s="15">
        <f t="shared" si="5"/>
        <v>0</v>
      </c>
      <c r="V24" s="15">
        <f t="shared" si="6"/>
        <v>0</v>
      </c>
      <c r="W24" s="15">
        <f t="shared" si="11"/>
        <v>0</v>
      </c>
      <c r="X24" s="15">
        <f t="shared" si="11"/>
        <v>0</v>
      </c>
      <c r="Z24" s="284">
        <v>0</v>
      </c>
      <c r="AB24" s="15">
        <f t="shared" si="10"/>
        <v>0</v>
      </c>
      <c r="AD24" s="287"/>
    </row>
    <row r="25" spans="1:31" x14ac:dyDescent="0.25">
      <c r="A25" s="357" t="s">
        <v>178</v>
      </c>
      <c r="B25" s="358"/>
      <c r="C25" s="359"/>
      <c r="D25" s="176">
        <v>144</v>
      </c>
      <c r="E25" s="176"/>
      <c r="F25" s="176"/>
      <c r="G25" s="22">
        <f t="shared" si="0"/>
        <v>144</v>
      </c>
      <c r="H25" s="186">
        <v>0</v>
      </c>
      <c r="I25" s="187"/>
      <c r="J25" s="186">
        <v>0</v>
      </c>
      <c r="K25" s="187"/>
      <c r="L25" s="13">
        <f t="shared" si="1"/>
        <v>0</v>
      </c>
      <c r="M25" s="14">
        <f t="shared" si="2"/>
        <v>0</v>
      </c>
      <c r="N25" s="283">
        <f t="shared" si="3"/>
        <v>0</v>
      </c>
      <c r="O25" s="283">
        <f t="shared" si="4"/>
        <v>0</v>
      </c>
      <c r="P25" s="179"/>
      <c r="Q25" s="188"/>
      <c r="R25" s="189"/>
      <c r="S25" s="19">
        <f>S23</f>
        <v>121</v>
      </c>
      <c r="T25" s="20">
        <f>T23</f>
        <v>122</v>
      </c>
      <c r="U25" s="16">
        <f t="shared" si="5"/>
        <v>0</v>
      </c>
      <c r="V25" s="16">
        <f t="shared" si="6"/>
        <v>0</v>
      </c>
      <c r="W25" s="16">
        <f t="shared" si="11"/>
        <v>0</v>
      </c>
      <c r="X25" s="16">
        <f t="shared" si="11"/>
        <v>0</v>
      </c>
      <c r="Z25" s="285">
        <v>0</v>
      </c>
      <c r="AB25" s="16">
        <f t="shared" si="10"/>
        <v>0</v>
      </c>
      <c r="AD25" s="287"/>
    </row>
    <row r="26" spans="1:31" s="53" customFormat="1" x14ac:dyDescent="0.25">
      <c r="B26" s="59"/>
      <c r="C26" s="59"/>
      <c r="D26" s="59"/>
      <c r="E26" s="59"/>
      <c r="F26" s="59"/>
      <c r="G26" s="59"/>
      <c r="H26" s="33">
        <f t="shared" ref="H26:O26" si="12">SUM(H13:H25)</f>
        <v>4972</v>
      </c>
      <c r="I26" s="34">
        <f t="shared" si="12"/>
        <v>0</v>
      </c>
      <c r="J26" s="33">
        <f t="shared" si="12"/>
        <v>5064</v>
      </c>
      <c r="K26" s="34">
        <f t="shared" si="12"/>
        <v>0</v>
      </c>
      <c r="L26" s="35">
        <f t="shared" si="12"/>
        <v>17481529</v>
      </c>
      <c r="M26" s="35">
        <f t="shared" si="12"/>
        <v>0</v>
      </c>
      <c r="N26" s="35">
        <f t="shared" si="12"/>
        <v>3335900</v>
      </c>
      <c r="O26" s="36">
        <f t="shared" si="12"/>
        <v>0</v>
      </c>
      <c r="P26" s="190"/>
      <c r="Q26" s="126"/>
      <c r="R26" s="126"/>
      <c r="S26" s="190"/>
      <c r="T26" s="93"/>
      <c r="U26" s="37">
        <f>SUM(U13:U25)</f>
        <v>0</v>
      </c>
      <c r="V26" s="37">
        <f>SUM(V13:V25)</f>
        <v>0</v>
      </c>
      <c r="W26" s="37">
        <f>SUM(W13:W25)</f>
        <v>0</v>
      </c>
      <c r="X26" s="37">
        <f>SUM(X13:X25)</f>
        <v>0</v>
      </c>
      <c r="Z26" s="37">
        <f>SUM(Z13:Z25)</f>
        <v>20817429</v>
      </c>
      <c r="AB26" s="37">
        <f>SUM(AB13:AB25)</f>
        <v>0</v>
      </c>
    </row>
    <row r="27" spans="1:31" x14ac:dyDescent="0.25">
      <c r="B27" s="59"/>
      <c r="C27" s="59"/>
      <c r="D27" s="59"/>
      <c r="G27" s="59"/>
      <c r="H27" s="59"/>
      <c r="I27" s="59"/>
      <c r="J27" s="59"/>
      <c r="K27" s="59"/>
      <c r="L27" s="59"/>
      <c r="M27" s="59"/>
      <c r="N27" s="59"/>
      <c r="O27" s="191"/>
      <c r="P27" s="59"/>
      <c r="Q27" s="59"/>
      <c r="S27" s="179"/>
      <c r="U27" s="11"/>
      <c r="V27" s="11"/>
      <c r="W27" s="11"/>
      <c r="X27" s="11"/>
      <c r="Z27" s="11"/>
      <c r="AB27" s="11"/>
    </row>
    <row r="28" spans="1:31" x14ac:dyDescent="0.25">
      <c r="A28" s="53" t="s">
        <v>67</v>
      </c>
      <c r="B28" s="39">
        <f>B9</f>
        <v>2026</v>
      </c>
      <c r="C28" s="53" t="s">
        <v>179</v>
      </c>
      <c r="H28" s="192"/>
      <c r="I28" s="192"/>
      <c r="J28" s="192"/>
      <c r="K28" s="192"/>
      <c r="L28" s="193"/>
      <c r="M28" s="193"/>
      <c r="N28" s="193"/>
      <c r="O28" s="193"/>
      <c r="P28" s="179"/>
      <c r="S28" s="179"/>
      <c r="T28" s="194"/>
    </row>
    <row r="29" spans="1:31" ht="13.15" customHeight="1" x14ac:dyDescent="0.25">
      <c r="A29" s="318" t="s">
        <v>161</v>
      </c>
      <c r="B29" s="318"/>
      <c r="C29" s="318"/>
      <c r="D29" s="336" t="s">
        <v>162</v>
      </c>
      <c r="E29" s="336" t="s">
        <v>163</v>
      </c>
      <c r="F29" s="336" t="s">
        <v>258</v>
      </c>
      <c r="G29" s="336" t="s">
        <v>164</v>
      </c>
      <c r="H29" s="377" t="s">
        <v>53</v>
      </c>
      <c r="I29" s="378"/>
      <c r="J29" s="377" t="s">
        <v>54</v>
      </c>
      <c r="K29" s="378"/>
      <c r="L29" s="389" t="s">
        <v>165</v>
      </c>
      <c r="M29" s="390"/>
      <c r="N29" s="390"/>
      <c r="O29" s="391"/>
      <c r="Q29" s="395" t="s">
        <v>166</v>
      </c>
      <c r="R29" s="396"/>
      <c r="S29" s="387" t="s">
        <v>167</v>
      </c>
      <c r="T29" s="388"/>
      <c r="U29" s="389" t="s">
        <v>168</v>
      </c>
      <c r="V29" s="390"/>
      <c r="W29" s="390"/>
      <c r="X29" s="391"/>
      <c r="Z29" s="392" t="s">
        <v>257</v>
      </c>
      <c r="AB29" s="392" t="s">
        <v>259</v>
      </c>
    </row>
    <row r="30" spans="1:31" ht="13.15" customHeight="1" x14ac:dyDescent="0.25">
      <c r="A30" s="318"/>
      <c r="B30" s="318"/>
      <c r="C30" s="318"/>
      <c r="D30" s="368"/>
      <c r="E30" s="368"/>
      <c r="F30" s="368"/>
      <c r="G30" s="369"/>
      <c r="H30" s="379" t="s">
        <v>169</v>
      </c>
      <c r="I30" s="381" t="s">
        <v>170</v>
      </c>
      <c r="J30" s="360" t="s">
        <v>169</v>
      </c>
      <c r="K30" s="383" t="s">
        <v>170</v>
      </c>
      <c r="L30" s="366" t="s">
        <v>171</v>
      </c>
      <c r="M30" s="366" t="s">
        <v>172</v>
      </c>
      <c r="N30" s="366" t="s">
        <v>173</v>
      </c>
      <c r="O30" s="366" t="s">
        <v>125</v>
      </c>
      <c r="P30" s="105"/>
      <c r="Q30" s="385" t="s">
        <v>53</v>
      </c>
      <c r="R30" s="364" t="s">
        <v>54</v>
      </c>
      <c r="S30" s="385" t="s">
        <v>53</v>
      </c>
      <c r="T30" s="364" t="s">
        <v>54</v>
      </c>
      <c r="U30" s="366" t="s">
        <v>171</v>
      </c>
      <c r="V30" s="366" t="s">
        <v>172</v>
      </c>
      <c r="W30" s="231" t="s">
        <v>173</v>
      </c>
      <c r="X30" s="231" t="s">
        <v>125</v>
      </c>
      <c r="Z30" s="393"/>
      <c r="AB30" s="393"/>
    </row>
    <row r="31" spans="1:31" x14ac:dyDescent="0.25">
      <c r="A31" s="318"/>
      <c r="B31" s="318"/>
      <c r="C31" s="318"/>
      <c r="D31" s="337"/>
      <c r="E31" s="337"/>
      <c r="F31" s="337"/>
      <c r="G31" s="370"/>
      <c r="H31" s="380"/>
      <c r="I31" s="382"/>
      <c r="J31" s="361"/>
      <c r="K31" s="384"/>
      <c r="L31" s="367"/>
      <c r="M31" s="367"/>
      <c r="N31" s="367"/>
      <c r="O31" s="367"/>
      <c r="P31" s="105"/>
      <c r="Q31" s="386"/>
      <c r="R31" s="365"/>
      <c r="S31" s="386"/>
      <c r="T31" s="365"/>
      <c r="U31" s="367"/>
      <c r="V31" s="367"/>
      <c r="W31" s="175">
        <v>0</v>
      </c>
      <c r="X31" s="175">
        <v>0</v>
      </c>
      <c r="Z31" s="394"/>
      <c r="AB31" s="394"/>
    </row>
    <row r="32" spans="1:31" x14ac:dyDescent="0.25">
      <c r="A32" s="357" t="s">
        <v>260</v>
      </c>
      <c r="B32" s="358"/>
      <c r="C32" s="359"/>
      <c r="D32" s="176">
        <v>2047</v>
      </c>
      <c r="E32" s="176"/>
      <c r="F32" s="176"/>
      <c r="G32" s="22">
        <f>D32-E32</f>
        <v>2047</v>
      </c>
      <c r="H32" s="249">
        <v>69</v>
      </c>
      <c r="I32" s="250"/>
      <c r="J32" s="249">
        <v>188</v>
      </c>
      <c r="K32" s="250"/>
      <c r="L32" s="251">
        <f>G32*(H32+J32)</f>
        <v>526079</v>
      </c>
      <c r="M32" s="251">
        <f>G32*(I32+K32)</f>
        <v>0</v>
      </c>
      <c r="N32" s="283">
        <f t="shared" ref="N32" si="13">E32*(H32+I32+J32+K32)</f>
        <v>0</v>
      </c>
      <c r="O32" s="283">
        <f>F32*(I32+J32+K32+H32)</f>
        <v>0</v>
      </c>
      <c r="P32" s="179"/>
      <c r="Q32" s="252"/>
      <c r="R32" s="253"/>
      <c r="S32" s="254">
        <v>38</v>
      </c>
      <c r="T32" s="255">
        <v>38</v>
      </c>
      <c r="U32" s="22">
        <f>(H32*Q32*S32)+(J32*R32*T32)</f>
        <v>0</v>
      </c>
      <c r="V32" s="22">
        <f>(I32*Q32*S32)+(K32*R32*T32)</f>
        <v>0</v>
      </c>
      <c r="W32" s="16">
        <f>N32*W31</f>
        <v>0</v>
      </c>
      <c r="X32" s="16">
        <f>O32*X31</f>
        <v>0</v>
      </c>
      <c r="Z32" s="22">
        <f>L32+M32+O32-U32-V32-X32</f>
        <v>526079</v>
      </c>
      <c r="AA32" s="166"/>
      <c r="AB32" s="286" t="s">
        <v>261</v>
      </c>
    </row>
    <row r="33" spans="1:31" s="53" customFormat="1" x14ac:dyDescent="0.25">
      <c r="B33" s="59"/>
      <c r="C33" s="59"/>
      <c r="D33" s="59"/>
      <c r="E33" s="59"/>
      <c r="F33" s="59"/>
      <c r="G33" s="59"/>
      <c r="H33" s="247">
        <f t="shared" ref="H33:M33" si="14">SUM(H32:H32)</f>
        <v>69</v>
      </c>
      <c r="I33" s="248">
        <f>SUM(I32:I32)</f>
        <v>0</v>
      </c>
      <c r="J33" s="247">
        <f t="shared" si="14"/>
        <v>188</v>
      </c>
      <c r="K33" s="248">
        <f t="shared" si="14"/>
        <v>0</v>
      </c>
      <c r="L33" s="131">
        <f t="shared" si="14"/>
        <v>526079</v>
      </c>
      <c r="M33" s="131">
        <f t="shared" si="14"/>
        <v>0</v>
      </c>
      <c r="N33" s="35">
        <f>SUM(N32)</f>
        <v>0</v>
      </c>
      <c r="O33" s="35">
        <f>SUM(O32)</f>
        <v>0</v>
      </c>
      <c r="P33" s="190"/>
      <c r="Q33" s="126"/>
      <c r="R33" s="126"/>
      <c r="S33" s="190"/>
      <c r="T33" s="93"/>
      <c r="U33" s="37">
        <f>SUM(U32:U32)</f>
        <v>0</v>
      </c>
      <c r="V33" s="37">
        <f>SUM(V32:V32)</f>
        <v>0</v>
      </c>
      <c r="W33" s="37">
        <f>SUM(W32)</f>
        <v>0</v>
      </c>
      <c r="X33" s="37">
        <f>SUM(X32)</f>
        <v>0</v>
      </c>
      <c r="Z33" s="37">
        <f>SUM(Z32:Z32)</f>
        <v>526079</v>
      </c>
      <c r="AB33" s="37">
        <f>SUM(AB32:AB32)</f>
        <v>0</v>
      </c>
    </row>
    <row r="35" spans="1:31" x14ac:dyDescent="0.25">
      <c r="A35" s="53" t="s">
        <v>67</v>
      </c>
      <c r="B35" s="1">
        <f>B9+1</f>
        <v>2027</v>
      </c>
      <c r="C35" s="53" t="s">
        <v>160</v>
      </c>
      <c r="D35" s="58" t="s">
        <v>180</v>
      </c>
      <c r="E35" s="58"/>
      <c r="F35" s="58"/>
      <c r="G35" s="195">
        <v>0.03</v>
      </c>
      <c r="J35" s="11"/>
      <c r="K35" s="11"/>
      <c r="L35" s="164"/>
      <c r="M35" s="164"/>
      <c r="N35" s="164"/>
      <c r="O35" s="164"/>
      <c r="P35" s="60"/>
      <c r="Q35" s="165"/>
      <c r="R35" s="165"/>
      <c r="S35" s="60"/>
      <c r="U35" s="164"/>
      <c r="V35" s="164"/>
      <c r="W35" s="164"/>
      <c r="X35" s="164"/>
    </row>
    <row r="36" spans="1:31" ht="13.15" customHeight="1" x14ac:dyDescent="0.25">
      <c r="A36" s="318" t="s">
        <v>161</v>
      </c>
      <c r="B36" s="318"/>
      <c r="C36" s="318"/>
      <c r="D36" s="336" t="s">
        <v>162</v>
      </c>
      <c r="E36" s="336" t="s">
        <v>163</v>
      </c>
      <c r="F36" s="336" t="s">
        <v>258</v>
      </c>
      <c r="G36" s="336" t="s">
        <v>164</v>
      </c>
      <c r="H36" s="377" t="s">
        <v>31</v>
      </c>
      <c r="I36" s="378"/>
      <c r="J36" s="377" t="s">
        <v>32</v>
      </c>
      <c r="K36" s="378"/>
      <c r="L36" s="389" t="s">
        <v>165</v>
      </c>
      <c r="M36" s="390"/>
      <c r="N36" s="390"/>
      <c r="O36" s="391"/>
      <c r="Q36" s="397" t="s">
        <v>166</v>
      </c>
      <c r="R36" s="397"/>
      <c r="S36" s="398" t="s">
        <v>167</v>
      </c>
      <c r="T36" s="398"/>
      <c r="U36" s="389" t="s">
        <v>168</v>
      </c>
      <c r="V36" s="390"/>
      <c r="W36" s="390"/>
      <c r="X36" s="391"/>
      <c r="Z36" s="392" t="s">
        <v>257</v>
      </c>
      <c r="AB36" s="392" t="s">
        <v>259</v>
      </c>
    </row>
    <row r="37" spans="1:31" ht="13.15" customHeight="1" x14ac:dyDescent="0.25">
      <c r="A37" s="318"/>
      <c r="B37" s="318"/>
      <c r="C37" s="318"/>
      <c r="D37" s="368"/>
      <c r="E37" s="368"/>
      <c r="F37" s="368"/>
      <c r="G37" s="369"/>
      <c r="H37" s="360" t="s">
        <v>169</v>
      </c>
      <c r="I37" s="362" t="s">
        <v>170</v>
      </c>
      <c r="J37" s="360" t="s">
        <v>169</v>
      </c>
      <c r="K37" s="362" t="s">
        <v>170</v>
      </c>
      <c r="L37" s="366" t="s">
        <v>171</v>
      </c>
      <c r="M37" s="366" t="s">
        <v>172</v>
      </c>
      <c r="N37" s="366" t="s">
        <v>173</v>
      </c>
      <c r="O37" s="366" t="s">
        <v>125</v>
      </c>
      <c r="P37" s="105"/>
      <c r="Q37" s="385" t="s">
        <v>31</v>
      </c>
      <c r="R37" s="371" t="s">
        <v>32</v>
      </c>
      <c r="S37" s="373" t="s">
        <v>31</v>
      </c>
      <c r="T37" s="375" t="s">
        <v>32</v>
      </c>
      <c r="U37" s="366" t="s">
        <v>171</v>
      </c>
      <c r="V37" s="366" t="s">
        <v>172</v>
      </c>
      <c r="W37" s="231" t="s">
        <v>173</v>
      </c>
      <c r="X37" s="231" t="s">
        <v>125</v>
      </c>
      <c r="Z37" s="393"/>
      <c r="AB37" s="393"/>
    </row>
    <row r="38" spans="1:31" x14ac:dyDescent="0.25">
      <c r="A38" s="318"/>
      <c r="B38" s="318"/>
      <c r="C38" s="318"/>
      <c r="D38" s="337"/>
      <c r="E38" s="337"/>
      <c r="F38" s="337"/>
      <c r="G38" s="370"/>
      <c r="H38" s="361"/>
      <c r="I38" s="363"/>
      <c r="J38" s="361"/>
      <c r="K38" s="363"/>
      <c r="L38" s="367"/>
      <c r="M38" s="367"/>
      <c r="N38" s="367"/>
      <c r="O38" s="367"/>
      <c r="P38" s="105"/>
      <c r="Q38" s="386"/>
      <c r="R38" s="372"/>
      <c r="S38" s="374"/>
      <c r="T38" s="376"/>
      <c r="U38" s="367"/>
      <c r="V38" s="367"/>
      <c r="W38" s="175">
        <v>0</v>
      </c>
      <c r="X38" s="175">
        <v>0</v>
      </c>
      <c r="Z38" s="394"/>
      <c r="AB38" s="394"/>
    </row>
    <row r="39" spans="1:31" x14ac:dyDescent="0.25">
      <c r="A39" s="356" t="str">
        <f t="shared" ref="A39:A51" si="15">A13</f>
        <v>Unlimited + $150 Flex</v>
      </c>
      <c r="B39" s="356"/>
      <c r="C39" s="356"/>
      <c r="D39" s="22">
        <f t="shared" ref="D39:D49" si="16">D13*(1+G$35)</f>
        <v>2175.36</v>
      </c>
      <c r="E39" s="176">
        <v>150</v>
      </c>
      <c r="F39" s="176"/>
      <c r="G39" s="21">
        <f>D39-E39-F39</f>
        <v>2025.3600000000001</v>
      </c>
      <c r="H39" s="26">
        <f>H13+25</f>
        <v>329</v>
      </c>
      <c r="I39" s="178"/>
      <c r="J39" s="26">
        <f t="shared" ref="J39:J51" si="17">J13</f>
        <v>220</v>
      </c>
      <c r="K39" s="178"/>
      <c r="L39" s="12">
        <f>G39*(H39+J39)</f>
        <v>1111922.6400000001</v>
      </c>
      <c r="M39" s="12">
        <f>G39*(I39+K39)</f>
        <v>0</v>
      </c>
      <c r="N39" s="283">
        <f>E39*(H39+I39+J39+K39)</f>
        <v>82350</v>
      </c>
      <c r="O39" s="283">
        <f>F39*(I39+J39+K39+H39)</f>
        <v>0</v>
      </c>
      <c r="P39" s="179"/>
      <c r="Q39" s="180"/>
      <c r="R39" s="181"/>
      <c r="S39" s="23">
        <f>S13</f>
        <v>121</v>
      </c>
      <c r="T39" s="23">
        <f>T13</f>
        <v>122</v>
      </c>
      <c r="U39" s="15">
        <f>(H39*Q39*S39)+(J39*R39*T39)</f>
        <v>0</v>
      </c>
      <c r="V39" s="15">
        <f>(I39*Q39*S39)+(K39*R39*T39)</f>
        <v>0</v>
      </c>
      <c r="W39" s="15">
        <f>N39*W$38</f>
        <v>0</v>
      </c>
      <c r="X39" s="15">
        <f>O39*X$38</f>
        <v>0</v>
      </c>
      <c r="Z39" s="21">
        <f>L39+M39+N39-U39-V39-W39</f>
        <v>1194272.6400000001</v>
      </c>
      <c r="AA39" s="166"/>
      <c r="AB39" s="284">
        <v>0</v>
      </c>
      <c r="AD39" s="287"/>
      <c r="AE39" s="288"/>
    </row>
    <row r="40" spans="1:31" x14ac:dyDescent="0.25">
      <c r="A40" s="356" t="str">
        <f t="shared" si="15"/>
        <v>19 Meals/Week + $150 Flex</v>
      </c>
      <c r="B40" s="356"/>
      <c r="C40" s="356"/>
      <c r="D40" s="22">
        <f t="shared" si="16"/>
        <v>2108.41</v>
      </c>
      <c r="E40" s="176">
        <v>150</v>
      </c>
      <c r="F40" s="176"/>
      <c r="G40" s="21">
        <f t="shared" ref="G40:G51" si="18">D40-E40-F40</f>
        <v>1958.4099999999999</v>
      </c>
      <c r="H40" s="26">
        <f>H14+24</f>
        <v>321</v>
      </c>
      <c r="I40" s="178"/>
      <c r="J40" s="26">
        <f t="shared" si="17"/>
        <v>204</v>
      </c>
      <c r="K40" s="178"/>
      <c r="L40" s="13">
        <f t="shared" ref="L40:L51" si="19">G40*(H40+J40)</f>
        <v>1028165.2499999999</v>
      </c>
      <c r="M40" s="13">
        <f t="shared" ref="M40:M51" si="20">G40*(I40+K40)</f>
        <v>0</v>
      </c>
      <c r="N40" s="283">
        <f t="shared" ref="N40:N51" si="21">E40*(H40+I40+J40+K40)</f>
        <v>78750</v>
      </c>
      <c r="O40" s="283">
        <f t="shared" ref="O40:O51" si="22">F40*(I40+J40+K40+H40)</f>
        <v>0</v>
      </c>
      <c r="P40" s="179"/>
      <c r="Q40" s="184"/>
      <c r="R40" s="185"/>
      <c r="S40" s="17">
        <f>S39</f>
        <v>121</v>
      </c>
      <c r="T40" s="17">
        <f t="shared" ref="T40" si="23">T39</f>
        <v>122</v>
      </c>
      <c r="U40" s="15">
        <f t="shared" ref="U40:U51" si="24">(H40*Q40*S40)+(J40*R40*T40)</f>
        <v>0</v>
      </c>
      <c r="V40" s="15">
        <f t="shared" ref="V40:V51" si="25">(I40*Q40*S40)+(K40*R40*T40)</f>
        <v>0</v>
      </c>
      <c r="W40" s="15">
        <f t="shared" ref="W40:W51" si="26">N40*W$38</f>
        <v>0</v>
      </c>
      <c r="X40" s="15">
        <f t="shared" ref="X40:X51" si="27">O40*X$38</f>
        <v>0</v>
      </c>
      <c r="Z40" s="15">
        <f t="shared" ref="Z40:Z44" si="28">L40+M40+N40-U40-V40-W40</f>
        <v>1106915.25</v>
      </c>
      <c r="AB40" s="284">
        <v>0</v>
      </c>
      <c r="AD40" s="287"/>
      <c r="AE40" s="288"/>
    </row>
    <row r="41" spans="1:31" x14ac:dyDescent="0.25">
      <c r="A41" s="356" t="str">
        <f t="shared" si="15"/>
        <v>14 Meals/Week + $350 Flex</v>
      </c>
      <c r="B41" s="356"/>
      <c r="C41" s="356"/>
      <c r="D41" s="22">
        <f t="shared" si="16"/>
        <v>2160.94</v>
      </c>
      <c r="E41" s="176">
        <v>350</v>
      </c>
      <c r="F41" s="176"/>
      <c r="G41" s="21">
        <f t="shared" si="18"/>
        <v>1810.94</v>
      </c>
      <c r="H41" s="26">
        <f>H15+267</f>
        <v>3539</v>
      </c>
      <c r="I41" s="178"/>
      <c r="J41" s="26">
        <f t="shared" si="17"/>
        <v>3485</v>
      </c>
      <c r="K41" s="178"/>
      <c r="L41" s="13">
        <f t="shared" si="19"/>
        <v>12720042.560000001</v>
      </c>
      <c r="M41" s="13">
        <f t="shared" si="20"/>
        <v>0</v>
      </c>
      <c r="N41" s="283">
        <f t="shared" si="21"/>
        <v>2458400</v>
      </c>
      <c r="O41" s="283">
        <f t="shared" si="22"/>
        <v>0</v>
      </c>
      <c r="P41" s="179"/>
      <c r="Q41" s="184"/>
      <c r="R41" s="185"/>
      <c r="S41" s="17">
        <f t="shared" ref="S41:S50" si="29">S40</f>
        <v>121</v>
      </c>
      <c r="T41" s="17">
        <f t="shared" ref="T41:T51" si="30">T40</f>
        <v>122</v>
      </c>
      <c r="U41" s="15">
        <f t="shared" si="24"/>
        <v>0</v>
      </c>
      <c r="V41" s="15">
        <f t="shared" si="25"/>
        <v>0</v>
      </c>
      <c r="W41" s="15">
        <f t="shared" si="26"/>
        <v>0</v>
      </c>
      <c r="X41" s="15">
        <f t="shared" si="27"/>
        <v>0</v>
      </c>
      <c r="Z41" s="15">
        <f t="shared" si="28"/>
        <v>15178442.560000001</v>
      </c>
      <c r="AB41" s="284">
        <v>0</v>
      </c>
      <c r="AD41" s="287"/>
      <c r="AE41" s="288"/>
    </row>
    <row r="42" spans="1:31" x14ac:dyDescent="0.25">
      <c r="A42" s="356" t="str">
        <f t="shared" si="15"/>
        <v>12 Meals/Week + $225 Flex</v>
      </c>
      <c r="B42" s="356"/>
      <c r="C42" s="356"/>
      <c r="D42" s="22">
        <f t="shared" si="16"/>
        <v>1994.0800000000002</v>
      </c>
      <c r="E42" s="176">
        <v>225</v>
      </c>
      <c r="F42" s="176"/>
      <c r="G42" s="21">
        <f t="shared" si="18"/>
        <v>1769.0800000000002</v>
      </c>
      <c r="H42" s="26">
        <f>H16+10</f>
        <v>131</v>
      </c>
      <c r="I42" s="178"/>
      <c r="J42" s="26">
        <f t="shared" si="17"/>
        <v>114</v>
      </c>
      <c r="K42" s="178"/>
      <c r="L42" s="13">
        <f t="shared" si="19"/>
        <v>433424.60000000003</v>
      </c>
      <c r="M42" s="13">
        <f t="shared" si="20"/>
        <v>0</v>
      </c>
      <c r="N42" s="283">
        <f t="shared" si="21"/>
        <v>55125</v>
      </c>
      <c r="O42" s="283">
        <f t="shared" si="22"/>
        <v>0</v>
      </c>
      <c r="P42" s="179"/>
      <c r="Q42" s="184"/>
      <c r="R42" s="185"/>
      <c r="S42" s="17">
        <f t="shared" si="29"/>
        <v>121</v>
      </c>
      <c r="T42" s="17">
        <f t="shared" si="30"/>
        <v>122</v>
      </c>
      <c r="U42" s="15">
        <f t="shared" si="24"/>
        <v>0</v>
      </c>
      <c r="V42" s="15">
        <f t="shared" si="25"/>
        <v>0</v>
      </c>
      <c r="W42" s="15">
        <f t="shared" si="26"/>
        <v>0</v>
      </c>
      <c r="X42" s="15">
        <f t="shared" si="27"/>
        <v>0</v>
      </c>
      <c r="Z42" s="15">
        <f t="shared" si="28"/>
        <v>488549.60000000003</v>
      </c>
      <c r="AB42" s="284">
        <v>0</v>
      </c>
      <c r="AD42" s="287"/>
      <c r="AE42" s="288"/>
    </row>
    <row r="43" spans="1:31" x14ac:dyDescent="0.25">
      <c r="A43" s="356" t="str">
        <f t="shared" si="15"/>
        <v>10 Meals/Week + $275 Flex</v>
      </c>
      <c r="B43" s="356"/>
      <c r="C43" s="356"/>
      <c r="D43" s="22">
        <f t="shared" si="16"/>
        <v>1989.96</v>
      </c>
      <c r="E43" s="176">
        <v>275</v>
      </c>
      <c r="F43" s="176"/>
      <c r="G43" s="21">
        <f t="shared" si="18"/>
        <v>1714.96</v>
      </c>
      <c r="H43" s="26">
        <f>H17+25</f>
        <v>329</v>
      </c>
      <c r="I43" s="178"/>
      <c r="J43" s="26">
        <f t="shared" si="17"/>
        <v>321</v>
      </c>
      <c r="K43" s="178"/>
      <c r="L43" s="13">
        <f t="shared" si="19"/>
        <v>1114724</v>
      </c>
      <c r="M43" s="13">
        <f t="shared" si="20"/>
        <v>0</v>
      </c>
      <c r="N43" s="283">
        <f t="shared" si="21"/>
        <v>178750</v>
      </c>
      <c r="O43" s="283">
        <f t="shared" si="22"/>
        <v>0</v>
      </c>
      <c r="P43" s="179"/>
      <c r="Q43" s="184"/>
      <c r="R43" s="185"/>
      <c r="S43" s="17">
        <f t="shared" si="29"/>
        <v>121</v>
      </c>
      <c r="T43" s="17">
        <f t="shared" si="30"/>
        <v>122</v>
      </c>
      <c r="U43" s="15">
        <f t="shared" si="24"/>
        <v>0</v>
      </c>
      <c r="V43" s="15">
        <f t="shared" si="25"/>
        <v>0</v>
      </c>
      <c r="W43" s="15">
        <f t="shared" si="26"/>
        <v>0</v>
      </c>
      <c r="X43" s="15">
        <f t="shared" si="27"/>
        <v>0</v>
      </c>
      <c r="Z43" s="15">
        <f t="shared" si="28"/>
        <v>1293474</v>
      </c>
      <c r="AB43" s="284">
        <v>0</v>
      </c>
      <c r="AD43" s="287"/>
      <c r="AE43" s="288"/>
    </row>
    <row r="44" spans="1:31" x14ac:dyDescent="0.25">
      <c r="A44" s="356" t="str">
        <f t="shared" si="15"/>
        <v>8 Meals/Week + $425 Flex</v>
      </c>
      <c r="B44" s="356"/>
      <c r="C44" s="356"/>
      <c r="D44" s="22">
        <f t="shared" si="16"/>
        <v>2103.2600000000002</v>
      </c>
      <c r="E44" s="176">
        <v>425</v>
      </c>
      <c r="F44" s="176"/>
      <c r="G44" s="21">
        <f t="shared" si="18"/>
        <v>1678.2600000000002</v>
      </c>
      <c r="H44" s="26">
        <f>H18+55</f>
        <v>729</v>
      </c>
      <c r="I44" s="178"/>
      <c r="J44" s="26">
        <f t="shared" si="17"/>
        <v>720</v>
      </c>
      <c r="K44" s="178"/>
      <c r="L44" s="13">
        <f t="shared" si="19"/>
        <v>2431798.7400000002</v>
      </c>
      <c r="M44" s="13">
        <f t="shared" si="20"/>
        <v>0</v>
      </c>
      <c r="N44" s="283">
        <f t="shared" si="21"/>
        <v>615825</v>
      </c>
      <c r="O44" s="283">
        <f t="shared" si="22"/>
        <v>0</v>
      </c>
      <c r="P44" s="179"/>
      <c r="Q44" s="184"/>
      <c r="R44" s="185"/>
      <c r="S44" s="17">
        <f t="shared" si="29"/>
        <v>121</v>
      </c>
      <c r="T44" s="17">
        <f t="shared" si="30"/>
        <v>122</v>
      </c>
      <c r="U44" s="15">
        <f t="shared" si="24"/>
        <v>0</v>
      </c>
      <c r="V44" s="15">
        <f t="shared" si="25"/>
        <v>0</v>
      </c>
      <c r="W44" s="15">
        <f t="shared" si="26"/>
        <v>0</v>
      </c>
      <c r="X44" s="15">
        <f t="shared" si="27"/>
        <v>0</v>
      </c>
      <c r="Z44" s="15">
        <f t="shared" si="28"/>
        <v>3047623.74</v>
      </c>
      <c r="AB44" s="284">
        <v>0</v>
      </c>
      <c r="AD44" s="287"/>
      <c r="AE44" s="288"/>
    </row>
    <row r="45" spans="1:31" x14ac:dyDescent="0.25">
      <c r="A45" s="356" t="str">
        <f t="shared" si="15"/>
        <v>50 Meals + $225 Dining Dollars</v>
      </c>
      <c r="B45" s="356"/>
      <c r="C45" s="356"/>
      <c r="D45" s="22">
        <f t="shared" si="16"/>
        <v>1124.76</v>
      </c>
      <c r="E45" s="176"/>
      <c r="F45" s="176">
        <v>225</v>
      </c>
      <c r="G45" s="21">
        <f t="shared" si="18"/>
        <v>899.76</v>
      </c>
      <c r="H45" s="26">
        <f t="shared" ref="H45:H51" si="31">H19</f>
        <v>0</v>
      </c>
      <c r="I45" s="178"/>
      <c r="J45" s="26">
        <f t="shared" si="17"/>
        <v>0</v>
      </c>
      <c r="K45" s="178"/>
      <c r="L45" s="13">
        <f t="shared" si="19"/>
        <v>0</v>
      </c>
      <c r="M45" s="13">
        <f t="shared" si="20"/>
        <v>0</v>
      </c>
      <c r="N45" s="283">
        <f t="shared" si="21"/>
        <v>0</v>
      </c>
      <c r="O45" s="283">
        <f t="shared" si="22"/>
        <v>0</v>
      </c>
      <c r="P45" s="179"/>
      <c r="Q45" s="184"/>
      <c r="R45" s="185"/>
      <c r="S45" s="17">
        <f t="shared" si="29"/>
        <v>121</v>
      </c>
      <c r="T45" s="17">
        <f t="shared" si="30"/>
        <v>122</v>
      </c>
      <c r="U45" s="15">
        <f t="shared" si="24"/>
        <v>0</v>
      </c>
      <c r="V45" s="15">
        <f t="shared" si="25"/>
        <v>0</v>
      </c>
      <c r="W45" s="15">
        <f t="shared" si="26"/>
        <v>0</v>
      </c>
      <c r="X45" s="15">
        <f t="shared" si="27"/>
        <v>0</v>
      </c>
      <c r="Z45" s="284">
        <v>0</v>
      </c>
      <c r="AB45" s="15">
        <f t="shared" ref="AB45:AB51" si="32">L45+M45+O45-U45-V45-X45</f>
        <v>0</v>
      </c>
    </row>
    <row r="46" spans="1:31" x14ac:dyDescent="0.25">
      <c r="A46" s="356" t="str">
        <f t="shared" si="15"/>
        <v>25 Meals + $200 Dining Dollars</v>
      </c>
      <c r="B46" s="356"/>
      <c r="C46" s="356"/>
      <c r="D46" s="22">
        <f t="shared" si="16"/>
        <v>934.21</v>
      </c>
      <c r="E46" s="176"/>
      <c r="F46" s="176">
        <v>200</v>
      </c>
      <c r="G46" s="21">
        <f t="shared" si="18"/>
        <v>734.21</v>
      </c>
      <c r="H46" s="26">
        <f t="shared" si="31"/>
        <v>0</v>
      </c>
      <c r="I46" s="178"/>
      <c r="J46" s="26">
        <f t="shared" si="17"/>
        <v>0</v>
      </c>
      <c r="K46" s="178"/>
      <c r="L46" s="13">
        <f t="shared" si="19"/>
        <v>0</v>
      </c>
      <c r="M46" s="13">
        <f t="shared" si="20"/>
        <v>0</v>
      </c>
      <c r="N46" s="283">
        <f t="shared" si="21"/>
        <v>0</v>
      </c>
      <c r="O46" s="283">
        <f t="shared" si="22"/>
        <v>0</v>
      </c>
      <c r="P46" s="179"/>
      <c r="Q46" s="184"/>
      <c r="R46" s="185"/>
      <c r="S46" s="17">
        <f t="shared" si="29"/>
        <v>121</v>
      </c>
      <c r="T46" s="17">
        <f t="shared" si="30"/>
        <v>122</v>
      </c>
      <c r="U46" s="15">
        <f t="shared" si="24"/>
        <v>0</v>
      </c>
      <c r="V46" s="15">
        <f t="shared" si="25"/>
        <v>0</v>
      </c>
      <c r="W46" s="15">
        <f t="shared" si="26"/>
        <v>0</v>
      </c>
      <c r="X46" s="15">
        <f t="shared" si="27"/>
        <v>0</v>
      </c>
      <c r="Z46" s="284">
        <v>0</v>
      </c>
      <c r="AB46" s="15">
        <f t="shared" si="32"/>
        <v>0</v>
      </c>
    </row>
    <row r="47" spans="1:31" x14ac:dyDescent="0.25">
      <c r="A47" s="356" t="str">
        <f t="shared" si="15"/>
        <v>$1,000 Dining Dollars</v>
      </c>
      <c r="B47" s="356"/>
      <c r="C47" s="356"/>
      <c r="D47" s="22">
        <v>1000</v>
      </c>
      <c r="E47" s="176"/>
      <c r="F47" s="176">
        <v>1000</v>
      </c>
      <c r="G47" s="21">
        <f t="shared" si="18"/>
        <v>0</v>
      </c>
      <c r="H47" s="26">
        <f t="shared" si="31"/>
        <v>0</v>
      </c>
      <c r="I47" s="178"/>
      <c r="J47" s="26">
        <f t="shared" si="17"/>
        <v>0</v>
      </c>
      <c r="K47" s="178"/>
      <c r="L47" s="13">
        <f t="shared" si="19"/>
        <v>0</v>
      </c>
      <c r="M47" s="13">
        <f t="shared" si="20"/>
        <v>0</v>
      </c>
      <c r="N47" s="283">
        <f t="shared" si="21"/>
        <v>0</v>
      </c>
      <c r="O47" s="283">
        <f t="shared" si="22"/>
        <v>0</v>
      </c>
      <c r="P47" s="179"/>
      <c r="Q47" s="184"/>
      <c r="R47" s="185"/>
      <c r="S47" s="17">
        <f t="shared" si="29"/>
        <v>121</v>
      </c>
      <c r="T47" s="17">
        <f t="shared" si="30"/>
        <v>122</v>
      </c>
      <c r="U47" s="15">
        <f t="shared" si="24"/>
        <v>0</v>
      </c>
      <c r="V47" s="15">
        <f t="shared" si="25"/>
        <v>0</v>
      </c>
      <c r="W47" s="15">
        <f t="shared" si="26"/>
        <v>0</v>
      </c>
      <c r="X47" s="15">
        <f t="shared" si="27"/>
        <v>0</v>
      </c>
      <c r="Z47" s="284">
        <v>0</v>
      </c>
      <c r="AB47" s="15">
        <f t="shared" si="32"/>
        <v>0</v>
      </c>
    </row>
    <row r="48" spans="1:31" x14ac:dyDescent="0.25">
      <c r="A48" s="356" t="str">
        <f t="shared" si="15"/>
        <v>$500 Dining Dollars</v>
      </c>
      <c r="B48" s="356"/>
      <c r="C48" s="356"/>
      <c r="D48" s="22">
        <v>500</v>
      </c>
      <c r="E48" s="176"/>
      <c r="F48" s="176">
        <v>500</v>
      </c>
      <c r="G48" s="21">
        <f t="shared" si="18"/>
        <v>0</v>
      </c>
      <c r="H48" s="26">
        <f t="shared" si="31"/>
        <v>0</v>
      </c>
      <c r="I48" s="178"/>
      <c r="J48" s="26">
        <f t="shared" si="17"/>
        <v>0</v>
      </c>
      <c r="K48" s="178"/>
      <c r="L48" s="13">
        <f t="shared" si="19"/>
        <v>0</v>
      </c>
      <c r="M48" s="13">
        <f t="shared" si="20"/>
        <v>0</v>
      </c>
      <c r="N48" s="283">
        <f t="shared" si="21"/>
        <v>0</v>
      </c>
      <c r="O48" s="283">
        <f t="shared" si="22"/>
        <v>0</v>
      </c>
      <c r="P48" s="179"/>
      <c r="Q48" s="184"/>
      <c r="R48" s="185"/>
      <c r="S48" s="17">
        <f t="shared" si="29"/>
        <v>121</v>
      </c>
      <c r="T48" s="17">
        <f t="shared" si="30"/>
        <v>122</v>
      </c>
      <c r="U48" s="15">
        <f t="shared" si="24"/>
        <v>0</v>
      </c>
      <c r="V48" s="15">
        <f t="shared" si="25"/>
        <v>0</v>
      </c>
      <c r="W48" s="15">
        <f t="shared" si="26"/>
        <v>0</v>
      </c>
      <c r="X48" s="15">
        <f t="shared" si="27"/>
        <v>0</v>
      </c>
      <c r="Z48" s="284">
        <v>0</v>
      </c>
      <c r="AB48" s="15">
        <f t="shared" si="32"/>
        <v>0</v>
      </c>
    </row>
    <row r="49" spans="1:28" x14ac:dyDescent="0.25">
      <c r="A49" s="356" t="str">
        <f t="shared" si="15"/>
        <v>Faculty 90</v>
      </c>
      <c r="B49" s="356"/>
      <c r="C49" s="356"/>
      <c r="D49" s="22">
        <f t="shared" si="16"/>
        <v>444.96000000000004</v>
      </c>
      <c r="E49" s="176"/>
      <c r="F49" s="176"/>
      <c r="G49" s="21">
        <f t="shared" si="18"/>
        <v>444.96000000000004</v>
      </c>
      <c r="H49" s="26">
        <f t="shared" si="31"/>
        <v>0</v>
      </c>
      <c r="I49" s="178"/>
      <c r="J49" s="26">
        <f t="shared" si="17"/>
        <v>0</v>
      </c>
      <c r="K49" s="178"/>
      <c r="L49" s="13">
        <f t="shared" si="19"/>
        <v>0</v>
      </c>
      <c r="M49" s="13">
        <f t="shared" si="20"/>
        <v>0</v>
      </c>
      <c r="N49" s="283">
        <f t="shared" si="21"/>
        <v>0</v>
      </c>
      <c r="O49" s="283">
        <f t="shared" si="22"/>
        <v>0</v>
      </c>
      <c r="P49" s="179"/>
      <c r="Q49" s="184"/>
      <c r="R49" s="185"/>
      <c r="S49" s="17">
        <f t="shared" si="29"/>
        <v>121</v>
      </c>
      <c r="T49" s="17">
        <f t="shared" si="30"/>
        <v>122</v>
      </c>
      <c r="U49" s="15">
        <f t="shared" si="24"/>
        <v>0</v>
      </c>
      <c r="V49" s="15">
        <f t="shared" si="25"/>
        <v>0</v>
      </c>
      <c r="W49" s="15">
        <f t="shared" si="26"/>
        <v>0</v>
      </c>
      <c r="X49" s="15">
        <f t="shared" si="27"/>
        <v>0</v>
      </c>
      <c r="Z49" s="284">
        <v>0</v>
      </c>
      <c r="AB49" s="15">
        <f t="shared" si="32"/>
        <v>0</v>
      </c>
    </row>
    <row r="50" spans="1:28" x14ac:dyDescent="0.25">
      <c r="A50" s="356" t="str">
        <f t="shared" si="15"/>
        <v>Faculty 60</v>
      </c>
      <c r="B50" s="356"/>
      <c r="C50" s="356"/>
      <c r="D50" s="22">
        <v>288</v>
      </c>
      <c r="E50" s="176"/>
      <c r="F50" s="176"/>
      <c r="G50" s="21">
        <f t="shared" si="18"/>
        <v>288</v>
      </c>
      <c r="H50" s="26">
        <f t="shared" si="31"/>
        <v>0</v>
      </c>
      <c r="I50" s="178"/>
      <c r="J50" s="26">
        <f t="shared" si="17"/>
        <v>0</v>
      </c>
      <c r="K50" s="178"/>
      <c r="L50" s="13">
        <f t="shared" si="19"/>
        <v>0</v>
      </c>
      <c r="M50" s="13">
        <f t="shared" si="20"/>
        <v>0</v>
      </c>
      <c r="N50" s="283">
        <f t="shared" si="21"/>
        <v>0</v>
      </c>
      <c r="O50" s="283">
        <f t="shared" si="22"/>
        <v>0</v>
      </c>
      <c r="P50" s="179"/>
      <c r="Q50" s="184"/>
      <c r="R50" s="185"/>
      <c r="S50" s="17">
        <f t="shared" si="29"/>
        <v>121</v>
      </c>
      <c r="T50" s="17">
        <f t="shared" si="30"/>
        <v>122</v>
      </c>
      <c r="U50" s="15">
        <f t="shared" si="24"/>
        <v>0</v>
      </c>
      <c r="V50" s="15">
        <f t="shared" si="25"/>
        <v>0</v>
      </c>
      <c r="W50" s="15">
        <f t="shared" si="26"/>
        <v>0</v>
      </c>
      <c r="X50" s="15">
        <f t="shared" si="27"/>
        <v>0</v>
      </c>
      <c r="Z50" s="284">
        <v>0</v>
      </c>
      <c r="AB50" s="15">
        <f t="shared" si="32"/>
        <v>0</v>
      </c>
    </row>
    <row r="51" spans="1:28" x14ac:dyDescent="0.25">
      <c r="A51" s="356" t="str">
        <f t="shared" si="15"/>
        <v>Faculty 30</v>
      </c>
      <c r="B51" s="356"/>
      <c r="C51" s="356"/>
      <c r="D51" s="22">
        <v>144</v>
      </c>
      <c r="E51" s="176"/>
      <c r="F51" s="176"/>
      <c r="G51" s="22">
        <f t="shared" si="18"/>
        <v>144</v>
      </c>
      <c r="H51" s="26">
        <f t="shared" si="31"/>
        <v>0</v>
      </c>
      <c r="I51" s="187"/>
      <c r="J51" s="26">
        <f t="shared" si="17"/>
        <v>0</v>
      </c>
      <c r="K51" s="187"/>
      <c r="L51" s="14">
        <f t="shared" si="19"/>
        <v>0</v>
      </c>
      <c r="M51" s="13">
        <f t="shared" si="20"/>
        <v>0</v>
      </c>
      <c r="N51" s="283">
        <f t="shared" si="21"/>
        <v>0</v>
      </c>
      <c r="O51" s="283">
        <f t="shared" si="22"/>
        <v>0</v>
      </c>
      <c r="P51" s="179"/>
      <c r="Q51" s="188"/>
      <c r="R51" s="189"/>
      <c r="S51" s="19">
        <f>S49</f>
        <v>121</v>
      </c>
      <c r="T51" s="24">
        <f t="shared" si="30"/>
        <v>122</v>
      </c>
      <c r="U51" s="16">
        <f t="shared" si="24"/>
        <v>0</v>
      </c>
      <c r="V51" s="16">
        <f t="shared" si="25"/>
        <v>0</v>
      </c>
      <c r="W51" s="15">
        <f t="shared" si="26"/>
        <v>0</v>
      </c>
      <c r="X51" s="15">
        <f t="shared" si="27"/>
        <v>0</v>
      </c>
      <c r="Z51" s="285">
        <v>0</v>
      </c>
      <c r="AB51" s="16">
        <f t="shared" si="32"/>
        <v>0</v>
      </c>
    </row>
    <row r="52" spans="1:28" s="53" customFormat="1" x14ac:dyDescent="0.25">
      <c r="B52" s="59"/>
      <c r="C52" s="59"/>
      <c r="D52" s="59"/>
      <c r="E52" s="59"/>
      <c r="F52" s="59"/>
      <c r="G52" s="59"/>
      <c r="H52" s="33">
        <f>SUM(H39:H51)</f>
        <v>5378</v>
      </c>
      <c r="I52" s="34">
        <f>SUM(I39:I51)</f>
        <v>0</v>
      </c>
      <c r="J52" s="33">
        <f t="shared" ref="J52:K52" si="33">SUM(J39:J51)</f>
        <v>5064</v>
      </c>
      <c r="K52" s="34">
        <f t="shared" si="33"/>
        <v>0</v>
      </c>
      <c r="L52" s="35">
        <f t="shared" ref="L52:M52" si="34">SUM(L39:L51)</f>
        <v>18840077.789999999</v>
      </c>
      <c r="M52" s="35">
        <f t="shared" si="34"/>
        <v>0</v>
      </c>
      <c r="N52" s="35">
        <v>1903725</v>
      </c>
      <c r="O52" s="36">
        <v>0</v>
      </c>
      <c r="P52" s="190"/>
      <c r="Q52" s="126"/>
      <c r="R52" s="126"/>
      <c r="S52" s="190"/>
      <c r="T52" s="93"/>
      <c r="U52" s="37">
        <f>SUM(U39:U51)</f>
        <v>0</v>
      </c>
      <c r="V52" s="37">
        <f>SUM(V39:V51)</f>
        <v>0</v>
      </c>
      <c r="W52" s="36">
        <f>SUM(W39:W51)</f>
        <v>0</v>
      </c>
      <c r="X52" s="36">
        <f t="shared" ref="X52" si="35">SUM(X39:X51)</f>
        <v>0</v>
      </c>
      <c r="Z52" s="37">
        <f>SUM(Z39:Z51)</f>
        <v>22309277.789999999</v>
      </c>
      <c r="AB52" s="37">
        <f>SUM(AB39:AB51)</f>
        <v>0</v>
      </c>
    </row>
    <row r="53" spans="1:28" x14ac:dyDescent="0.25"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S53" s="179"/>
      <c r="U53" s="11"/>
      <c r="V53" s="11"/>
      <c r="W53" s="11"/>
      <c r="X53" s="11"/>
      <c r="Z53" s="11"/>
      <c r="AB53" s="11"/>
    </row>
    <row r="54" spans="1:28" x14ac:dyDescent="0.25">
      <c r="A54" s="53" t="s">
        <v>67</v>
      </c>
      <c r="B54" s="1">
        <f>B35</f>
        <v>2027</v>
      </c>
      <c r="C54" s="53" t="s">
        <v>179</v>
      </c>
      <c r="D54" s="59"/>
      <c r="E54" s="59"/>
      <c r="F54" s="59"/>
      <c r="G54" s="59"/>
      <c r="H54" s="192"/>
      <c r="I54" s="192"/>
      <c r="J54" s="192"/>
      <c r="K54" s="192"/>
      <c r="L54" s="193"/>
      <c r="M54" s="193"/>
      <c r="N54" s="193"/>
      <c r="O54" s="193"/>
      <c r="P54" s="179"/>
      <c r="S54" s="179"/>
      <c r="T54" s="194"/>
    </row>
    <row r="55" spans="1:28" ht="13.15" customHeight="1" x14ac:dyDescent="0.25">
      <c r="A55" s="318" t="s">
        <v>161</v>
      </c>
      <c r="B55" s="318"/>
      <c r="C55" s="318"/>
      <c r="D55" s="336" t="s">
        <v>162</v>
      </c>
      <c r="E55" s="336" t="s">
        <v>163</v>
      </c>
      <c r="F55" s="336" t="s">
        <v>258</v>
      </c>
      <c r="G55" s="336" t="s">
        <v>164</v>
      </c>
      <c r="H55" s="377" t="s">
        <v>53</v>
      </c>
      <c r="I55" s="378"/>
      <c r="J55" s="377" t="s">
        <v>54</v>
      </c>
      <c r="K55" s="378"/>
      <c r="L55" s="389" t="s">
        <v>165</v>
      </c>
      <c r="M55" s="390"/>
      <c r="N55" s="390"/>
      <c r="O55" s="391"/>
      <c r="Q55" s="395" t="s">
        <v>166</v>
      </c>
      <c r="R55" s="396"/>
      <c r="S55" s="387" t="s">
        <v>167</v>
      </c>
      <c r="T55" s="388"/>
      <c r="U55" s="389" t="s">
        <v>168</v>
      </c>
      <c r="V55" s="390"/>
      <c r="W55" s="390"/>
      <c r="X55" s="391"/>
      <c r="Z55" s="392" t="s">
        <v>257</v>
      </c>
      <c r="AB55" s="392" t="s">
        <v>259</v>
      </c>
    </row>
    <row r="56" spans="1:28" ht="13.15" customHeight="1" x14ac:dyDescent="0.25">
      <c r="A56" s="318"/>
      <c r="B56" s="318"/>
      <c r="C56" s="318"/>
      <c r="D56" s="368"/>
      <c r="E56" s="368"/>
      <c r="F56" s="368"/>
      <c r="G56" s="368"/>
      <c r="H56" s="379" t="s">
        <v>169</v>
      </c>
      <c r="I56" s="381" t="s">
        <v>170</v>
      </c>
      <c r="J56" s="360" t="s">
        <v>169</v>
      </c>
      <c r="K56" s="383" t="s">
        <v>170</v>
      </c>
      <c r="L56" s="366" t="s">
        <v>171</v>
      </c>
      <c r="M56" s="366" t="s">
        <v>172</v>
      </c>
      <c r="N56" s="366" t="s">
        <v>173</v>
      </c>
      <c r="O56" s="366" t="s">
        <v>125</v>
      </c>
      <c r="P56" s="105"/>
      <c r="Q56" s="385" t="s">
        <v>53</v>
      </c>
      <c r="R56" s="364" t="s">
        <v>54</v>
      </c>
      <c r="S56" s="385" t="s">
        <v>53</v>
      </c>
      <c r="T56" s="364" t="s">
        <v>54</v>
      </c>
      <c r="U56" s="366" t="s">
        <v>171</v>
      </c>
      <c r="V56" s="366" t="s">
        <v>172</v>
      </c>
      <c r="W56" s="231" t="s">
        <v>173</v>
      </c>
      <c r="X56" s="231" t="s">
        <v>125</v>
      </c>
      <c r="Z56" s="393"/>
      <c r="AB56" s="393"/>
    </row>
    <row r="57" spans="1:28" x14ac:dyDescent="0.25">
      <c r="A57" s="318"/>
      <c r="B57" s="318"/>
      <c r="C57" s="318"/>
      <c r="D57" s="337"/>
      <c r="E57" s="337"/>
      <c r="F57" s="337"/>
      <c r="G57" s="337"/>
      <c r="H57" s="380"/>
      <c r="I57" s="382"/>
      <c r="J57" s="361"/>
      <c r="K57" s="384"/>
      <c r="L57" s="367"/>
      <c r="M57" s="367"/>
      <c r="N57" s="367"/>
      <c r="O57" s="367"/>
      <c r="P57" s="105"/>
      <c r="Q57" s="386"/>
      <c r="R57" s="365"/>
      <c r="S57" s="386"/>
      <c r="T57" s="365"/>
      <c r="U57" s="367"/>
      <c r="V57" s="367"/>
      <c r="W57" s="175">
        <v>0</v>
      </c>
      <c r="X57" s="175">
        <v>0</v>
      </c>
      <c r="Z57" s="394"/>
      <c r="AB57" s="394"/>
    </row>
    <row r="58" spans="1:28" x14ac:dyDescent="0.25">
      <c r="A58" s="356" t="str">
        <f>A32</f>
        <v>19 Meals/Week</v>
      </c>
      <c r="B58" s="356"/>
      <c r="C58" s="356"/>
      <c r="D58" s="22">
        <f>D32*(1+G$35)</f>
        <v>2108.41</v>
      </c>
      <c r="E58" s="176"/>
      <c r="F58" s="176"/>
      <c r="G58" s="22">
        <f>D58-E58</f>
        <v>2108.41</v>
      </c>
      <c r="H58" s="256">
        <f>H32</f>
        <v>69</v>
      </c>
      <c r="I58" s="250"/>
      <c r="J58" s="256">
        <f>J32</f>
        <v>188</v>
      </c>
      <c r="K58" s="250"/>
      <c r="L58" s="251">
        <f>G58*(H58+J58)</f>
        <v>541861.37</v>
      </c>
      <c r="M58" s="251">
        <f>G58*(I58+K58)</f>
        <v>0</v>
      </c>
      <c r="N58" s="283">
        <f t="shared" ref="N58" si="36">E58*(H58+I58+J58+K58)</f>
        <v>0</v>
      </c>
      <c r="O58" s="283">
        <f>F58*(I58+J58+K58+H58)</f>
        <v>0</v>
      </c>
      <c r="P58" s="179"/>
      <c r="Q58" s="252"/>
      <c r="R58" s="253"/>
      <c r="S58" s="257">
        <f>S32</f>
        <v>38</v>
      </c>
      <c r="T58" s="257">
        <f>T32</f>
        <v>38</v>
      </c>
      <c r="U58" s="22">
        <f>(H58*Q58*S58)+(J58*R58*T58)</f>
        <v>0</v>
      </c>
      <c r="V58" s="22">
        <f>(I58*Q58*S58)+(K58*R58*T58)</f>
        <v>0</v>
      </c>
      <c r="W58" s="16">
        <f>N58*W57</f>
        <v>0</v>
      </c>
      <c r="X58" s="16">
        <f>O58*X57</f>
        <v>0</v>
      </c>
      <c r="Z58" s="22">
        <f>L58+M58+O58-U58-V58-X58</f>
        <v>541861.37</v>
      </c>
      <c r="AA58" s="166"/>
      <c r="AB58" s="286" t="s">
        <v>261</v>
      </c>
    </row>
    <row r="59" spans="1:28" s="53" customFormat="1" x14ac:dyDescent="0.25">
      <c r="B59" s="59"/>
      <c r="C59" s="59"/>
      <c r="D59" s="59"/>
      <c r="E59" s="59"/>
      <c r="F59" s="59"/>
      <c r="G59" s="59"/>
      <c r="H59" s="247">
        <f t="shared" ref="H59:M59" si="37">SUM(H58:H58)</f>
        <v>69</v>
      </c>
      <c r="I59" s="248">
        <f t="shared" si="37"/>
        <v>0</v>
      </c>
      <c r="J59" s="247">
        <f t="shared" si="37"/>
        <v>188</v>
      </c>
      <c r="K59" s="248">
        <f t="shared" si="37"/>
        <v>0</v>
      </c>
      <c r="L59" s="131">
        <f t="shared" si="37"/>
        <v>541861.37</v>
      </c>
      <c r="M59" s="131">
        <f t="shared" si="37"/>
        <v>0</v>
      </c>
      <c r="N59" s="35">
        <f>SUM(N58)</f>
        <v>0</v>
      </c>
      <c r="O59" s="35">
        <f>SUM(O58)</f>
        <v>0</v>
      </c>
      <c r="P59" s="190"/>
      <c r="Q59" s="126"/>
      <c r="R59" s="126"/>
      <c r="S59" s="190"/>
      <c r="T59" s="93"/>
      <c r="U59" s="37">
        <f>SUM(U58:U58)</f>
        <v>0</v>
      </c>
      <c r="V59" s="37">
        <f>SUM(V58:V58)</f>
        <v>0</v>
      </c>
      <c r="W59" s="37">
        <f>SUM(W58)</f>
        <v>0</v>
      </c>
      <c r="X59" s="37">
        <f>SUM(X58)</f>
        <v>0</v>
      </c>
      <c r="Z59" s="37">
        <f>SUM(Z58:Z58)</f>
        <v>541861.37</v>
      </c>
      <c r="AB59" s="37">
        <f>SUM(AB58:AB58)</f>
        <v>0</v>
      </c>
    </row>
    <row r="61" spans="1:28" x14ac:dyDescent="0.25">
      <c r="A61" s="53" t="s">
        <v>67</v>
      </c>
      <c r="B61" s="1">
        <f>B35+1</f>
        <v>2028</v>
      </c>
      <c r="C61" s="53" t="s">
        <v>160</v>
      </c>
      <c r="D61" s="58" t="s">
        <v>180</v>
      </c>
      <c r="E61" s="58"/>
      <c r="F61" s="58"/>
      <c r="G61" s="258">
        <v>0.03</v>
      </c>
      <c r="J61" s="11"/>
      <c r="K61" s="11"/>
      <c r="L61" s="164"/>
      <c r="M61" s="164"/>
      <c r="N61" s="164"/>
      <c r="O61" s="164"/>
      <c r="P61" s="60"/>
      <c r="Q61" s="165"/>
      <c r="R61" s="165"/>
      <c r="S61" s="60"/>
      <c r="U61" s="164"/>
      <c r="V61" s="164"/>
      <c r="W61" s="164"/>
      <c r="X61" s="164"/>
    </row>
    <row r="62" spans="1:28" ht="13.15" customHeight="1" x14ac:dyDescent="0.25">
      <c r="A62" s="318" t="s">
        <v>161</v>
      </c>
      <c r="B62" s="318"/>
      <c r="C62" s="318"/>
      <c r="D62" s="336" t="s">
        <v>162</v>
      </c>
      <c r="E62" s="336" t="s">
        <v>163</v>
      </c>
      <c r="F62" s="336" t="s">
        <v>258</v>
      </c>
      <c r="G62" s="336" t="s">
        <v>164</v>
      </c>
      <c r="H62" s="377" t="s">
        <v>31</v>
      </c>
      <c r="I62" s="378"/>
      <c r="J62" s="377" t="s">
        <v>32</v>
      </c>
      <c r="K62" s="378"/>
      <c r="L62" s="389" t="s">
        <v>165</v>
      </c>
      <c r="M62" s="390"/>
      <c r="N62" s="390"/>
      <c r="O62" s="391"/>
      <c r="Q62" s="397" t="s">
        <v>166</v>
      </c>
      <c r="R62" s="397"/>
      <c r="S62" s="398" t="s">
        <v>167</v>
      </c>
      <c r="T62" s="398"/>
      <c r="U62" s="389" t="s">
        <v>168</v>
      </c>
      <c r="V62" s="390"/>
      <c r="W62" s="390"/>
      <c r="X62" s="391"/>
      <c r="Z62" s="392" t="s">
        <v>257</v>
      </c>
      <c r="AB62" s="392" t="s">
        <v>259</v>
      </c>
    </row>
    <row r="63" spans="1:28" ht="13.15" customHeight="1" x14ac:dyDescent="0.25">
      <c r="A63" s="318"/>
      <c r="B63" s="318"/>
      <c r="C63" s="318"/>
      <c r="D63" s="368"/>
      <c r="E63" s="368"/>
      <c r="F63" s="368"/>
      <c r="G63" s="369"/>
      <c r="H63" s="360" t="s">
        <v>169</v>
      </c>
      <c r="I63" s="362" t="s">
        <v>170</v>
      </c>
      <c r="J63" s="360" t="s">
        <v>169</v>
      </c>
      <c r="K63" s="362" t="s">
        <v>170</v>
      </c>
      <c r="L63" s="366" t="s">
        <v>171</v>
      </c>
      <c r="M63" s="366" t="s">
        <v>172</v>
      </c>
      <c r="N63" s="366" t="s">
        <v>173</v>
      </c>
      <c r="O63" s="366" t="s">
        <v>125</v>
      </c>
      <c r="P63" s="105"/>
      <c r="Q63" s="385" t="s">
        <v>31</v>
      </c>
      <c r="R63" s="371" t="s">
        <v>32</v>
      </c>
      <c r="S63" s="373" t="s">
        <v>31</v>
      </c>
      <c r="T63" s="375" t="s">
        <v>32</v>
      </c>
      <c r="U63" s="366" t="s">
        <v>171</v>
      </c>
      <c r="V63" s="366" t="s">
        <v>172</v>
      </c>
      <c r="W63" s="231" t="s">
        <v>173</v>
      </c>
      <c r="X63" s="231" t="s">
        <v>125</v>
      </c>
      <c r="Z63" s="393"/>
      <c r="AB63" s="393"/>
    </row>
    <row r="64" spans="1:28" x14ac:dyDescent="0.25">
      <c r="A64" s="318"/>
      <c r="B64" s="318"/>
      <c r="C64" s="318"/>
      <c r="D64" s="337"/>
      <c r="E64" s="337"/>
      <c r="F64" s="337"/>
      <c r="G64" s="370"/>
      <c r="H64" s="361"/>
      <c r="I64" s="363"/>
      <c r="J64" s="361"/>
      <c r="K64" s="363"/>
      <c r="L64" s="367"/>
      <c r="M64" s="367"/>
      <c r="N64" s="367"/>
      <c r="O64" s="367"/>
      <c r="P64" s="105"/>
      <c r="Q64" s="386"/>
      <c r="R64" s="372"/>
      <c r="S64" s="374"/>
      <c r="T64" s="376"/>
      <c r="U64" s="367"/>
      <c r="V64" s="367"/>
      <c r="W64" s="175">
        <v>0</v>
      </c>
      <c r="X64" s="175">
        <v>0</v>
      </c>
      <c r="Z64" s="394"/>
      <c r="AB64" s="394"/>
    </row>
    <row r="65" spans="1:28" x14ac:dyDescent="0.25">
      <c r="A65" s="356" t="str">
        <f t="shared" ref="A65:A77" si="38">A39</f>
        <v>Unlimited + $150 Flex</v>
      </c>
      <c r="B65" s="356"/>
      <c r="C65" s="356"/>
      <c r="D65" s="22">
        <f t="shared" ref="D65:D75" si="39">D39*(1+G$61)</f>
        <v>2240.6208000000001</v>
      </c>
      <c r="E65" s="176">
        <v>150</v>
      </c>
      <c r="F65" s="176"/>
      <c r="G65" s="21">
        <f>D65-E65-F65</f>
        <v>2090.6208000000001</v>
      </c>
      <c r="H65" s="26">
        <f t="shared" ref="H65:H77" si="40">H39</f>
        <v>329</v>
      </c>
      <c r="I65" s="178"/>
      <c r="J65" s="26">
        <f t="shared" ref="J65:J77" si="41">J39</f>
        <v>220</v>
      </c>
      <c r="K65" s="178"/>
      <c r="L65" s="12">
        <f>G65*(H65+J65)</f>
        <v>1147750.8192</v>
      </c>
      <c r="M65" s="12">
        <f>G65*(I65+K65)</f>
        <v>0</v>
      </c>
      <c r="N65" s="283">
        <f>E65*(H65+I65+J65+K65)</f>
        <v>82350</v>
      </c>
      <c r="O65" s="283">
        <f>F65*(I65+J65+K65+H65)</f>
        <v>0</v>
      </c>
      <c r="P65" s="179"/>
      <c r="Q65" s="180"/>
      <c r="R65" s="181"/>
      <c r="S65" s="23">
        <f>S39</f>
        <v>121</v>
      </c>
      <c r="T65" s="23">
        <f>T39</f>
        <v>122</v>
      </c>
      <c r="U65" s="15">
        <f>(H65*Q65*S65)+(J65*R65*T65)</f>
        <v>0</v>
      </c>
      <c r="V65" s="15">
        <f>(I65*Q65*S65)+(K65*R65*T65)</f>
        <v>0</v>
      </c>
      <c r="W65" s="15">
        <f>N65*W$64</f>
        <v>0</v>
      </c>
      <c r="X65" s="15">
        <f>O65*X$64</f>
        <v>0</v>
      </c>
      <c r="Z65" s="21">
        <f>L65+M65+N65-U65-V65-W65</f>
        <v>1230100.8192</v>
      </c>
      <c r="AA65" s="166"/>
      <c r="AB65" s="284">
        <v>0</v>
      </c>
    </row>
    <row r="66" spans="1:28" x14ac:dyDescent="0.25">
      <c r="A66" s="356" t="str">
        <f t="shared" si="38"/>
        <v>19 Meals/Week + $150 Flex</v>
      </c>
      <c r="B66" s="356"/>
      <c r="C66" s="356"/>
      <c r="D66" s="22">
        <f t="shared" si="39"/>
        <v>2171.6623</v>
      </c>
      <c r="E66" s="176">
        <v>150</v>
      </c>
      <c r="F66" s="176"/>
      <c r="G66" s="21">
        <f t="shared" ref="G66:G77" si="42">D66-E66-F66</f>
        <v>2021.6623</v>
      </c>
      <c r="H66" s="26">
        <f t="shared" si="40"/>
        <v>321</v>
      </c>
      <c r="I66" s="178"/>
      <c r="J66" s="26">
        <f t="shared" si="41"/>
        <v>204</v>
      </c>
      <c r="K66" s="178"/>
      <c r="L66" s="13">
        <f t="shared" ref="L66:L77" si="43">G66*(H66+J66)</f>
        <v>1061372.7075</v>
      </c>
      <c r="M66" s="13">
        <f t="shared" ref="M66:M77" si="44">G66*(I66+K66)</f>
        <v>0</v>
      </c>
      <c r="N66" s="283">
        <f t="shared" ref="N66:N77" si="45">E66*(H66+I66+J66+K66)</f>
        <v>78750</v>
      </c>
      <c r="O66" s="283">
        <f t="shared" ref="O66:O77" si="46">F66*(I66+J66+K66+H66)</f>
        <v>0</v>
      </c>
      <c r="P66" s="179"/>
      <c r="Q66" s="184"/>
      <c r="R66" s="185"/>
      <c r="S66" s="17">
        <f>S65</f>
        <v>121</v>
      </c>
      <c r="T66" s="17">
        <f t="shared" ref="T66:T77" si="47">T65</f>
        <v>122</v>
      </c>
      <c r="U66" s="15">
        <f t="shared" ref="U66:U77" si="48">(H66*Q66*S66)+(J66*R66*T66)</f>
        <v>0</v>
      </c>
      <c r="V66" s="15">
        <f t="shared" ref="V66:V77" si="49">(I66*Q66*S66)+(K66*R66*T66)</f>
        <v>0</v>
      </c>
      <c r="W66" s="15">
        <f t="shared" ref="W66:W77" si="50">N66*W$64</f>
        <v>0</v>
      </c>
      <c r="X66" s="15">
        <f t="shared" ref="X66:X77" si="51">O66*X$64</f>
        <v>0</v>
      </c>
      <c r="Z66" s="15">
        <f t="shared" ref="Z66:Z70" si="52">L66+M66+N66-U66-V66-W66</f>
        <v>1140122.7075</v>
      </c>
      <c r="AB66" s="284">
        <v>0</v>
      </c>
    </row>
    <row r="67" spans="1:28" x14ac:dyDescent="0.25">
      <c r="A67" s="356" t="str">
        <f t="shared" si="38"/>
        <v>14 Meals/Week + $350 Flex</v>
      </c>
      <c r="B67" s="356"/>
      <c r="C67" s="356"/>
      <c r="D67" s="22">
        <f t="shared" si="39"/>
        <v>2225.7682</v>
      </c>
      <c r="E67" s="176">
        <v>350</v>
      </c>
      <c r="F67" s="176"/>
      <c r="G67" s="21">
        <f t="shared" si="42"/>
        <v>1875.7682</v>
      </c>
      <c r="H67" s="26">
        <f t="shared" si="40"/>
        <v>3539</v>
      </c>
      <c r="I67" s="178"/>
      <c r="J67" s="26">
        <f t="shared" si="41"/>
        <v>3485</v>
      </c>
      <c r="K67" s="178"/>
      <c r="L67" s="13">
        <f t="shared" si="43"/>
        <v>13175395.8368</v>
      </c>
      <c r="M67" s="13">
        <f t="shared" si="44"/>
        <v>0</v>
      </c>
      <c r="N67" s="283">
        <f t="shared" si="45"/>
        <v>2458400</v>
      </c>
      <c r="O67" s="283">
        <f t="shared" si="46"/>
        <v>0</v>
      </c>
      <c r="P67" s="179"/>
      <c r="Q67" s="184"/>
      <c r="R67" s="185"/>
      <c r="S67" s="17">
        <f t="shared" ref="S67:S77" si="53">S66</f>
        <v>121</v>
      </c>
      <c r="T67" s="17">
        <f t="shared" si="47"/>
        <v>122</v>
      </c>
      <c r="U67" s="15">
        <f t="shared" si="48"/>
        <v>0</v>
      </c>
      <c r="V67" s="15">
        <f t="shared" si="49"/>
        <v>0</v>
      </c>
      <c r="W67" s="15">
        <f t="shared" si="50"/>
        <v>0</v>
      </c>
      <c r="X67" s="15">
        <f t="shared" si="51"/>
        <v>0</v>
      </c>
      <c r="Z67" s="15">
        <f t="shared" si="52"/>
        <v>15633795.8368</v>
      </c>
      <c r="AB67" s="284">
        <v>0</v>
      </c>
    </row>
    <row r="68" spans="1:28" x14ac:dyDescent="0.25">
      <c r="A68" s="356" t="str">
        <f t="shared" si="38"/>
        <v>12 Meals/Week + $225 Flex</v>
      </c>
      <c r="B68" s="356"/>
      <c r="C68" s="356"/>
      <c r="D68" s="22">
        <f t="shared" si="39"/>
        <v>2053.9024000000004</v>
      </c>
      <c r="E68" s="176">
        <v>225</v>
      </c>
      <c r="F68" s="176"/>
      <c r="G68" s="21">
        <f t="shared" si="42"/>
        <v>1828.9024000000004</v>
      </c>
      <c r="H68" s="26">
        <f t="shared" si="40"/>
        <v>131</v>
      </c>
      <c r="I68" s="178"/>
      <c r="J68" s="26">
        <f t="shared" si="41"/>
        <v>114</v>
      </c>
      <c r="K68" s="178"/>
      <c r="L68" s="13">
        <f t="shared" si="43"/>
        <v>448081.08800000011</v>
      </c>
      <c r="M68" s="13">
        <f t="shared" si="44"/>
        <v>0</v>
      </c>
      <c r="N68" s="283">
        <f t="shared" si="45"/>
        <v>55125</v>
      </c>
      <c r="O68" s="283">
        <f t="shared" si="46"/>
        <v>0</v>
      </c>
      <c r="P68" s="179"/>
      <c r="Q68" s="184"/>
      <c r="R68" s="185"/>
      <c r="S68" s="17">
        <f t="shared" si="53"/>
        <v>121</v>
      </c>
      <c r="T68" s="17">
        <f t="shared" si="47"/>
        <v>122</v>
      </c>
      <c r="U68" s="15">
        <f t="shared" si="48"/>
        <v>0</v>
      </c>
      <c r="V68" s="15">
        <f t="shared" si="49"/>
        <v>0</v>
      </c>
      <c r="W68" s="15">
        <f t="shared" si="50"/>
        <v>0</v>
      </c>
      <c r="X68" s="15">
        <f t="shared" si="51"/>
        <v>0</v>
      </c>
      <c r="Z68" s="15">
        <f t="shared" si="52"/>
        <v>503206.08800000011</v>
      </c>
      <c r="AB68" s="284">
        <v>0</v>
      </c>
    </row>
    <row r="69" spans="1:28" x14ac:dyDescent="0.25">
      <c r="A69" s="356" t="str">
        <f t="shared" si="38"/>
        <v>10 Meals/Week + $275 Flex</v>
      </c>
      <c r="B69" s="356"/>
      <c r="C69" s="356"/>
      <c r="D69" s="22">
        <f t="shared" si="39"/>
        <v>2049.6588000000002</v>
      </c>
      <c r="E69" s="176">
        <v>275</v>
      </c>
      <c r="F69" s="176"/>
      <c r="G69" s="21">
        <f t="shared" si="42"/>
        <v>1774.6588000000002</v>
      </c>
      <c r="H69" s="26">
        <f t="shared" si="40"/>
        <v>329</v>
      </c>
      <c r="I69" s="178"/>
      <c r="J69" s="26">
        <f t="shared" si="41"/>
        <v>321</v>
      </c>
      <c r="K69" s="178"/>
      <c r="L69" s="13">
        <f t="shared" si="43"/>
        <v>1153528.2200000002</v>
      </c>
      <c r="M69" s="13">
        <f t="shared" si="44"/>
        <v>0</v>
      </c>
      <c r="N69" s="283">
        <f t="shared" si="45"/>
        <v>178750</v>
      </c>
      <c r="O69" s="283">
        <f t="shared" si="46"/>
        <v>0</v>
      </c>
      <c r="P69" s="179"/>
      <c r="Q69" s="184"/>
      <c r="R69" s="185"/>
      <c r="S69" s="17">
        <f t="shared" si="53"/>
        <v>121</v>
      </c>
      <c r="T69" s="17">
        <f t="shared" si="47"/>
        <v>122</v>
      </c>
      <c r="U69" s="15">
        <f t="shared" si="48"/>
        <v>0</v>
      </c>
      <c r="V69" s="15">
        <f t="shared" si="49"/>
        <v>0</v>
      </c>
      <c r="W69" s="15">
        <f t="shared" si="50"/>
        <v>0</v>
      </c>
      <c r="X69" s="15">
        <f t="shared" si="51"/>
        <v>0</v>
      </c>
      <c r="Z69" s="15">
        <f t="shared" si="52"/>
        <v>1332278.2200000002</v>
      </c>
      <c r="AB69" s="284">
        <v>0</v>
      </c>
    </row>
    <row r="70" spans="1:28" x14ac:dyDescent="0.25">
      <c r="A70" s="356" t="str">
        <f t="shared" si="38"/>
        <v>8 Meals/Week + $425 Flex</v>
      </c>
      <c r="B70" s="356"/>
      <c r="C70" s="356"/>
      <c r="D70" s="22">
        <f t="shared" si="39"/>
        <v>2166.3578000000002</v>
      </c>
      <c r="E70" s="176">
        <v>425</v>
      </c>
      <c r="F70" s="176"/>
      <c r="G70" s="21">
        <f t="shared" si="42"/>
        <v>1741.3578000000002</v>
      </c>
      <c r="H70" s="26">
        <f t="shared" si="40"/>
        <v>729</v>
      </c>
      <c r="I70" s="178"/>
      <c r="J70" s="26">
        <f t="shared" si="41"/>
        <v>720</v>
      </c>
      <c r="K70" s="178"/>
      <c r="L70" s="13">
        <f t="shared" si="43"/>
        <v>2523227.4522000002</v>
      </c>
      <c r="M70" s="13">
        <f t="shared" si="44"/>
        <v>0</v>
      </c>
      <c r="N70" s="283">
        <f t="shared" si="45"/>
        <v>615825</v>
      </c>
      <c r="O70" s="283">
        <f t="shared" si="46"/>
        <v>0</v>
      </c>
      <c r="P70" s="179"/>
      <c r="Q70" s="184"/>
      <c r="R70" s="185"/>
      <c r="S70" s="17">
        <f t="shared" si="53"/>
        <v>121</v>
      </c>
      <c r="T70" s="17">
        <f t="shared" si="47"/>
        <v>122</v>
      </c>
      <c r="U70" s="15">
        <f t="shared" si="48"/>
        <v>0</v>
      </c>
      <c r="V70" s="15">
        <f t="shared" si="49"/>
        <v>0</v>
      </c>
      <c r="W70" s="15">
        <f t="shared" si="50"/>
        <v>0</v>
      </c>
      <c r="X70" s="15">
        <f t="shared" si="51"/>
        <v>0</v>
      </c>
      <c r="Z70" s="15">
        <f t="shared" si="52"/>
        <v>3139052.4522000002</v>
      </c>
      <c r="AB70" s="284">
        <v>0</v>
      </c>
    </row>
    <row r="71" spans="1:28" x14ac:dyDescent="0.25">
      <c r="A71" s="356" t="str">
        <f t="shared" si="38"/>
        <v>50 Meals + $225 Dining Dollars</v>
      </c>
      <c r="B71" s="356"/>
      <c r="C71" s="356"/>
      <c r="D71" s="22">
        <f t="shared" si="39"/>
        <v>1158.5028</v>
      </c>
      <c r="E71" s="176"/>
      <c r="F71" s="176">
        <v>225</v>
      </c>
      <c r="G71" s="21">
        <f t="shared" si="42"/>
        <v>933.50279999999998</v>
      </c>
      <c r="H71" s="26">
        <f t="shared" si="40"/>
        <v>0</v>
      </c>
      <c r="I71" s="178"/>
      <c r="J71" s="26">
        <f t="shared" si="41"/>
        <v>0</v>
      </c>
      <c r="K71" s="178"/>
      <c r="L71" s="13">
        <f t="shared" si="43"/>
        <v>0</v>
      </c>
      <c r="M71" s="13">
        <f t="shared" si="44"/>
        <v>0</v>
      </c>
      <c r="N71" s="283">
        <f t="shared" si="45"/>
        <v>0</v>
      </c>
      <c r="O71" s="283">
        <f t="shared" si="46"/>
        <v>0</v>
      </c>
      <c r="P71" s="179"/>
      <c r="Q71" s="184"/>
      <c r="R71" s="185"/>
      <c r="S71" s="17">
        <f t="shared" si="53"/>
        <v>121</v>
      </c>
      <c r="T71" s="17">
        <f t="shared" si="47"/>
        <v>122</v>
      </c>
      <c r="U71" s="15">
        <f t="shared" si="48"/>
        <v>0</v>
      </c>
      <c r="V71" s="15">
        <f t="shared" si="49"/>
        <v>0</v>
      </c>
      <c r="W71" s="15">
        <f t="shared" si="50"/>
        <v>0</v>
      </c>
      <c r="X71" s="15">
        <f t="shared" si="51"/>
        <v>0</v>
      </c>
      <c r="Z71" s="284">
        <v>0</v>
      </c>
      <c r="AB71" s="15">
        <f t="shared" ref="AB71:AB77" si="54">L71+M71+O71-U71-V71-X71</f>
        <v>0</v>
      </c>
    </row>
    <row r="72" spans="1:28" x14ac:dyDescent="0.25">
      <c r="A72" s="356" t="str">
        <f t="shared" si="38"/>
        <v>25 Meals + $200 Dining Dollars</v>
      </c>
      <c r="B72" s="356"/>
      <c r="C72" s="356"/>
      <c r="D72" s="22">
        <f t="shared" si="39"/>
        <v>962.23630000000003</v>
      </c>
      <c r="E72" s="176"/>
      <c r="F72" s="176">
        <v>200</v>
      </c>
      <c r="G72" s="21">
        <f t="shared" si="42"/>
        <v>762.23630000000003</v>
      </c>
      <c r="H72" s="26">
        <f t="shared" si="40"/>
        <v>0</v>
      </c>
      <c r="I72" s="178"/>
      <c r="J72" s="26">
        <f t="shared" si="41"/>
        <v>0</v>
      </c>
      <c r="K72" s="178"/>
      <c r="L72" s="13">
        <f t="shared" si="43"/>
        <v>0</v>
      </c>
      <c r="M72" s="13">
        <f t="shared" si="44"/>
        <v>0</v>
      </c>
      <c r="N72" s="283">
        <f t="shared" si="45"/>
        <v>0</v>
      </c>
      <c r="O72" s="283">
        <f t="shared" si="46"/>
        <v>0</v>
      </c>
      <c r="P72" s="179"/>
      <c r="Q72" s="184"/>
      <c r="R72" s="185"/>
      <c r="S72" s="17">
        <f t="shared" si="53"/>
        <v>121</v>
      </c>
      <c r="T72" s="17">
        <f t="shared" si="47"/>
        <v>122</v>
      </c>
      <c r="U72" s="15">
        <f t="shared" si="48"/>
        <v>0</v>
      </c>
      <c r="V72" s="15">
        <f t="shared" si="49"/>
        <v>0</v>
      </c>
      <c r="W72" s="15">
        <f t="shared" si="50"/>
        <v>0</v>
      </c>
      <c r="X72" s="15">
        <f t="shared" si="51"/>
        <v>0</v>
      </c>
      <c r="Z72" s="284">
        <v>0</v>
      </c>
      <c r="AB72" s="15">
        <f t="shared" si="54"/>
        <v>0</v>
      </c>
    </row>
    <row r="73" spans="1:28" x14ac:dyDescent="0.25">
      <c r="A73" s="356" t="str">
        <f t="shared" si="38"/>
        <v>$1,000 Dining Dollars</v>
      </c>
      <c r="B73" s="356"/>
      <c r="C73" s="356"/>
      <c r="D73" s="22">
        <v>1000</v>
      </c>
      <c r="E73" s="176"/>
      <c r="F73" s="176">
        <v>1000</v>
      </c>
      <c r="G73" s="21">
        <f t="shared" si="42"/>
        <v>0</v>
      </c>
      <c r="H73" s="26">
        <f t="shared" si="40"/>
        <v>0</v>
      </c>
      <c r="I73" s="178"/>
      <c r="J73" s="26">
        <f t="shared" si="41"/>
        <v>0</v>
      </c>
      <c r="K73" s="178"/>
      <c r="L73" s="13">
        <f t="shared" si="43"/>
        <v>0</v>
      </c>
      <c r="M73" s="13">
        <f t="shared" si="44"/>
        <v>0</v>
      </c>
      <c r="N73" s="283">
        <f t="shared" si="45"/>
        <v>0</v>
      </c>
      <c r="O73" s="283">
        <f t="shared" si="46"/>
        <v>0</v>
      </c>
      <c r="P73" s="179"/>
      <c r="Q73" s="184"/>
      <c r="R73" s="185"/>
      <c r="S73" s="17">
        <f t="shared" si="53"/>
        <v>121</v>
      </c>
      <c r="T73" s="17">
        <f t="shared" si="47"/>
        <v>122</v>
      </c>
      <c r="U73" s="15">
        <f t="shared" si="48"/>
        <v>0</v>
      </c>
      <c r="V73" s="15">
        <f t="shared" si="49"/>
        <v>0</v>
      </c>
      <c r="W73" s="15">
        <f t="shared" si="50"/>
        <v>0</v>
      </c>
      <c r="X73" s="15">
        <f t="shared" si="51"/>
        <v>0</v>
      </c>
      <c r="Z73" s="284">
        <v>0</v>
      </c>
      <c r="AB73" s="15">
        <f t="shared" si="54"/>
        <v>0</v>
      </c>
    </row>
    <row r="74" spans="1:28" x14ac:dyDescent="0.25">
      <c r="A74" s="356" t="str">
        <f t="shared" si="38"/>
        <v>$500 Dining Dollars</v>
      </c>
      <c r="B74" s="356"/>
      <c r="C74" s="356"/>
      <c r="D74" s="22">
        <v>500</v>
      </c>
      <c r="E74" s="176"/>
      <c r="F74" s="176">
        <v>500</v>
      </c>
      <c r="G74" s="21">
        <f t="shared" si="42"/>
        <v>0</v>
      </c>
      <c r="H74" s="26">
        <f t="shared" si="40"/>
        <v>0</v>
      </c>
      <c r="I74" s="178"/>
      <c r="J74" s="26">
        <f t="shared" si="41"/>
        <v>0</v>
      </c>
      <c r="K74" s="178"/>
      <c r="L74" s="13">
        <f t="shared" si="43"/>
        <v>0</v>
      </c>
      <c r="M74" s="13">
        <f t="shared" si="44"/>
        <v>0</v>
      </c>
      <c r="N74" s="283">
        <f t="shared" si="45"/>
        <v>0</v>
      </c>
      <c r="O74" s="283">
        <f t="shared" si="46"/>
        <v>0</v>
      </c>
      <c r="P74" s="179"/>
      <c r="Q74" s="184"/>
      <c r="R74" s="185"/>
      <c r="S74" s="17">
        <f t="shared" si="53"/>
        <v>121</v>
      </c>
      <c r="T74" s="17">
        <f t="shared" si="47"/>
        <v>122</v>
      </c>
      <c r="U74" s="15">
        <f t="shared" si="48"/>
        <v>0</v>
      </c>
      <c r="V74" s="15">
        <f t="shared" si="49"/>
        <v>0</v>
      </c>
      <c r="W74" s="15">
        <f t="shared" si="50"/>
        <v>0</v>
      </c>
      <c r="X74" s="15">
        <f t="shared" si="51"/>
        <v>0</v>
      </c>
      <c r="Z74" s="284">
        <v>0</v>
      </c>
      <c r="AB74" s="15">
        <f t="shared" si="54"/>
        <v>0</v>
      </c>
    </row>
    <row r="75" spans="1:28" x14ac:dyDescent="0.25">
      <c r="A75" s="356" t="str">
        <f t="shared" si="38"/>
        <v>Faculty 90</v>
      </c>
      <c r="B75" s="356"/>
      <c r="C75" s="356"/>
      <c r="D75" s="22">
        <f t="shared" si="39"/>
        <v>458.30880000000008</v>
      </c>
      <c r="E75" s="176"/>
      <c r="F75" s="176"/>
      <c r="G75" s="21">
        <f t="shared" si="42"/>
        <v>458.30880000000008</v>
      </c>
      <c r="H75" s="26">
        <f t="shared" si="40"/>
        <v>0</v>
      </c>
      <c r="I75" s="178"/>
      <c r="J75" s="26">
        <f t="shared" si="41"/>
        <v>0</v>
      </c>
      <c r="K75" s="178"/>
      <c r="L75" s="13">
        <f t="shared" si="43"/>
        <v>0</v>
      </c>
      <c r="M75" s="13">
        <f t="shared" si="44"/>
        <v>0</v>
      </c>
      <c r="N75" s="283">
        <f t="shared" si="45"/>
        <v>0</v>
      </c>
      <c r="O75" s="283">
        <f t="shared" si="46"/>
        <v>0</v>
      </c>
      <c r="P75" s="179"/>
      <c r="Q75" s="184"/>
      <c r="R75" s="185"/>
      <c r="S75" s="17">
        <f t="shared" si="53"/>
        <v>121</v>
      </c>
      <c r="T75" s="17">
        <f t="shared" si="47"/>
        <v>122</v>
      </c>
      <c r="U75" s="15">
        <f t="shared" si="48"/>
        <v>0</v>
      </c>
      <c r="V75" s="15">
        <f t="shared" si="49"/>
        <v>0</v>
      </c>
      <c r="W75" s="15">
        <f t="shared" si="50"/>
        <v>0</v>
      </c>
      <c r="X75" s="15">
        <f t="shared" si="51"/>
        <v>0</v>
      </c>
      <c r="Z75" s="284">
        <v>0</v>
      </c>
      <c r="AB75" s="15">
        <f t="shared" si="54"/>
        <v>0</v>
      </c>
    </row>
    <row r="76" spans="1:28" x14ac:dyDescent="0.25">
      <c r="A76" s="356" t="str">
        <f t="shared" si="38"/>
        <v>Faculty 60</v>
      </c>
      <c r="B76" s="356"/>
      <c r="C76" s="356"/>
      <c r="D76" s="22">
        <f t="shared" ref="D76:D77" si="55">D50*(1+G$61)</f>
        <v>296.64</v>
      </c>
      <c r="E76" s="176"/>
      <c r="F76" s="176"/>
      <c r="G76" s="21">
        <f t="shared" si="42"/>
        <v>296.64</v>
      </c>
      <c r="H76" s="26">
        <f t="shared" si="40"/>
        <v>0</v>
      </c>
      <c r="I76" s="178"/>
      <c r="J76" s="26">
        <f t="shared" si="41"/>
        <v>0</v>
      </c>
      <c r="K76" s="178"/>
      <c r="L76" s="13">
        <f t="shared" si="43"/>
        <v>0</v>
      </c>
      <c r="M76" s="13">
        <f t="shared" si="44"/>
        <v>0</v>
      </c>
      <c r="N76" s="283">
        <f t="shared" si="45"/>
        <v>0</v>
      </c>
      <c r="O76" s="283">
        <f t="shared" si="46"/>
        <v>0</v>
      </c>
      <c r="P76" s="179"/>
      <c r="Q76" s="184"/>
      <c r="R76" s="185"/>
      <c r="S76" s="17">
        <f t="shared" si="53"/>
        <v>121</v>
      </c>
      <c r="T76" s="17">
        <f t="shared" si="47"/>
        <v>122</v>
      </c>
      <c r="U76" s="15">
        <f t="shared" si="48"/>
        <v>0</v>
      </c>
      <c r="V76" s="15">
        <f t="shared" si="49"/>
        <v>0</v>
      </c>
      <c r="W76" s="15">
        <f t="shared" si="50"/>
        <v>0</v>
      </c>
      <c r="X76" s="15">
        <f t="shared" si="51"/>
        <v>0</v>
      </c>
      <c r="Z76" s="284">
        <v>0</v>
      </c>
      <c r="AB76" s="15">
        <f t="shared" si="54"/>
        <v>0</v>
      </c>
    </row>
    <row r="77" spans="1:28" x14ac:dyDescent="0.25">
      <c r="A77" s="356" t="str">
        <f t="shared" si="38"/>
        <v>Faculty 30</v>
      </c>
      <c r="B77" s="356"/>
      <c r="C77" s="356"/>
      <c r="D77" s="22">
        <f t="shared" si="55"/>
        <v>148.32</v>
      </c>
      <c r="E77" s="176"/>
      <c r="F77" s="176"/>
      <c r="G77" s="22">
        <f t="shared" si="42"/>
        <v>148.32</v>
      </c>
      <c r="H77" s="26">
        <f t="shared" si="40"/>
        <v>0</v>
      </c>
      <c r="I77" s="187"/>
      <c r="J77" s="26">
        <f t="shared" si="41"/>
        <v>0</v>
      </c>
      <c r="K77" s="187"/>
      <c r="L77" s="14">
        <f t="shared" si="43"/>
        <v>0</v>
      </c>
      <c r="M77" s="13">
        <f t="shared" si="44"/>
        <v>0</v>
      </c>
      <c r="N77" s="283">
        <f t="shared" si="45"/>
        <v>0</v>
      </c>
      <c r="O77" s="283">
        <f t="shared" si="46"/>
        <v>0</v>
      </c>
      <c r="P77" s="179"/>
      <c r="Q77" s="188"/>
      <c r="R77" s="189"/>
      <c r="S77" s="19">
        <f t="shared" si="53"/>
        <v>121</v>
      </c>
      <c r="T77" s="24">
        <f t="shared" si="47"/>
        <v>122</v>
      </c>
      <c r="U77" s="16">
        <f t="shared" si="48"/>
        <v>0</v>
      </c>
      <c r="V77" s="16">
        <f t="shared" si="49"/>
        <v>0</v>
      </c>
      <c r="W77" s="15">
        <f t="shared" si="50"/>
        <v>0</v>
      </c>
      <c r="X77" s="15">
        <f t="shared" si="51"/>
        <v>0</v>
      </c>
      <c r="Z77" s="285">
        <v>0</v>
      </c>
      <c r="AB77" s="16">
        <f t="shared" si="54"/>
        <v>0</v>
      </c>
    </row>
    <row r="78" spans="1:28" s="53" customFormat="1" x14ac:dyDescent="0.25">
      <c r="B78" s="59"/>
      <c r="C78" s="59"/>
      <c r="D78" s="59"/>
      <c r="E78" s="59"/>
      <c r="F78" s="59"/>
      <c r="G78" s="59"/>
      <c r="H78" s="33">
        <f>SUM(H65:H77)</f>
        <v>5378</v>
      </c>
      <c r="I78" s="34">
        <f>SUM(I65:I77)</f>
        <v>0</v>
      </c>
      <c r="J78" s="33">
        <f t="shared" ref="J78:K78" si="56">SUM(J65:J77)</f>
        <v>5064</v>
      </c>
      <c r="K78" s="34">
        <f t="shared" si="56"/>
        <v>0</v>
      </c>
      <c r="L78" s="35">
        <f t="shared" ref="L78:M78" si="57">SUM(L65:L77)</f>
        <v>19509356.123699997</v>
      </c>
      <c r="M78" s="35">
        <f t="shared" si="57"/>
        <v>0</v>
      </c>
      <c r="N78" s="35">
        <v>1903725</v>
      </c>
      <c r="O78" s="36">
        <v>0</v>
      </c>
      <c r="P78" s="190"/>
      <c r="Q78" s="126"/>
      <c r="R78" s="126"/>
      <c r="S78" s="190"/>
      <c r="T78" s="93"/>
      <c r="U78" s="37">
        <f>SUM(U65:U77)</f>
        <v>0</v>
      </c>
      <c r="V78" s="37">
        <f>SUM(V65:V77)</f>
        <v>0</v>
      </c>
      <c r="W78" s="36">
        <f t="shared" ref="W78:X78" si="58">SUM(W65:W77)</f>
        <v>0</v>
      </c>
      <c r="X78" s="36">
        <f t="shared" si="58"/>
        <v>0</v>
      </c>
      <c r="Z78" s="37">
        <f>SUM(Z65:Z77)</f>
        <v>22978556.123699997</v>
      </c>
      <c r="AB78" s="37">
        <f>SUM(AB65:AB77)</f>
        <v>0</v>
      </c>
    </row>
    <row r="79" spans="1:28" x14ac:dyDescent="0.25">
      <c r="B79" s="59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S79" s="179"/>
      <c r="U79" s="11"/>
      <c r="V79" s="11"/>
      <c r="W79" s="11"/>
      <c r="X79" s="11"/>
      <c r="Z79" s="11"/>
      <c r="AB79" s="11"/>
    </row>
    <row r="80" spans="1:28" x14ac:dyDescent="0.25">
      <c r="A80" s="53" t="s">
        <v>67</v>
      </c>
      <c r="B80" s="1">
        <f>B61</f>
        <v>2028</v>
      </c>
      <c r="C80" s="53" t="s">
        <v>179</v>
      </c>
      <c r="D80" s="59"/>
      <c r="E80" s="59"/>
      <c r="F80" s="59"/>
      <c r="G80" s="59"/>
      <c r="H80" s="192"/>
      <c r="I80" s="192"/>
      <c r="J80" s="192"/>
      <c r="K80" s="192"/>
      <c r="L80" s="193"/>
      <c r="M80" s="193"/>
      <c r="N80" s="193"/>
      <c r="O80" s="193"/>
      <c r="P80" s="179"/>
      <c r="S80" s="179"/>
      <c r="T80" s="194"/>
    </row>
    <row r="81" spans="1:28" ht="13.15" customHeight="1" x14ac:dyDescent="0.25">
      <c r="A81" s="318" t="s">
        <v>161</v>
      </c>
      <c r="B81" s="318"/>
      <c r="C81" s="318"/>
      <c r="D81" s="336" t="s">
        <v>162</v>
      </c>
      <c r="E81" s="336" t="s">
        <v>163</v>
      </c>
      <c r="F81" s="336" t="s">
        <v>258</v>
      </c>
      <c r="G81" s="336" t="s">
        <v>164</v>
      </c>
      <c r="H81" s="377" t="s">
        <v>53</v>
      </c>
      <c r="I81" s="378"/>
      <c r="J81" s="377" t="s">
        <v>54</v>
      </c>
      <c r="K81" s="378"/>
      <c r="L81" s="389" t="s">
        <v>165</v>
      </c>
      <c r="M81" s="390"/>
      <c r="N81" s="390"/>
      <c r="O81" s="391"/>
      <c r="Q81" s="395" t="s">
        <v>166</v>
      </c>
      <c r="R81" s="396"/>
      <c r="S81" s="387" t="s">
        <v>167</v>
      </c>
      <c r="T81" s="388"/>
      <c r="U81" s="389" t="s">
        <v>168</v>
      </c>
      <c r="V81" s="390"/>
      <c r="W81" s="390"/>
      <c r="X81" s="391"/>
      <c r="Z81" s="392" t="s">
        <v>257</v>
      </c>
      <c r="AB81" s="392" t="s">
        <v>259</v>
      </c>
    </row>
    <row r="82" spans="1:28" ht="13.15" customHeight="1" x14ac:dyDescent="0.25">
      <c r="A82" s="318"/>
      <c r="B82" s="318"/>
      <c r="C82" s="318"/>
      <c r="D82" s="368"/>
      <c r="E82" s="368"/>
      <c r="F82" s="368"/>
      <c r="G82" s="368"/>
      <c r="H82" s="379" t="s">
        <v>169</v>
      </c>
      <c r="I82" s="381" t="s">
        <v>170</v>
      </c>
      <c r="J82" s="360" t="s">
        <v>169</v>
      </c>
      <c r="K82" s="383" t="s">
        <v>170</v>
      </c>
      <c r="L82" s="366" t="s">
        <v>171</v>
      </c>
      <c r="M82" s="366" t="s">
        <v>172</v>
      </c>
      <c r="N82" s="366" t="s">
        <v>173</v>
      </c>
      <c r="O82" s="366" t="s">
        <v>125</v>
      </c>
      <c r="P82" s="105"/>
      <c r="Q82" s="385" t="s">
        <v>53</v>
      </c>
      <c r="R82" s="364" t="s">
        <v>54</v>
      </c>
      <c r="S82" s="385" t="s">
        <v>53</v>
      </c>
      <c r="T82" s="364" t="s">
        <v>54</v>
      </c>
      <c r="U82" s="366" t="s">
        <v>171</v>
      </c>
      <c r="V82" s="366" t="s">
        <v>172</v>
      </c>
      <c r="W82" s="231" t="s">
        <v>173</v>
      </c>
      <c r="X82" s="231" t="s">
        <v>125</v>
      </c>
      <c r="Z82" s="393"/>
      <c r="AB82" s="393"/>
    </row>
    <row r="83" spans="1:28" x14ac:dyDescent="0.25">
      <c r="A83" s="318"/>
      <c r="B83" s="318"/>
      <c r="C83" s="318"/>
      <c r="D83" s="337"/>
      <c r="E83" s="337"/>
      <c r="F83" s="337"/>
      <c r="G83" s="337"/>
      <c r="H83" s="380"/>
      <c r="I83" s="382"/>
      <c r="J83" s="361"/>
      <c r="K83" s="384"/>
      <c r="L83" s="367"/>
      <c r="M83" s="367"/>
      <c r="N83" s="367"/>
      <c r="O83" s="367"/>
      <c r="P83" s="105"/>
      <c r="Q83" s="386"/>
      <c r="R83" s="365"/>
      <c r="S83" s="386"/>
      <c r="T83" s="365"/>
      <c r="U83" s="367"/>
      <c r="V83" s="367"/>
      <c r="W83" s="175">
        <v>0</v>
      </c>
      <c r="X83" s="175">
        <v>0</v>
      </c>
      <c r="Z83" s="394"/>
      <c r="AB83" s="394"/>
    </row>
    <row r="84" spans="1:28" x14ac:dyDescent="0.25">
      <c r="A84" s="356" t="str">
        <f>A58</f>
        <v>19 Meals/Week</v>
      </c>
      <c r="B84" s="356"/>
      <c r="C84" s="356"/>
      <c r="D84" s="22">
        <f>D58*(1+G$61)</f>
        <v>2171.6623</v>
      </c>
      <c r="E84" s="176"/>
      <c r="F84" s="176"/>
      <c r="G84" s="22">
        <f>D84-E84</f>
        <v>2171.6623</v>
      </c>
      <c r="H84" s="26">
        <f>H58</f>
        <v>69</v>
      </c>
      <c r="I84" s="178"/>
      <c r="J84" s="26">
        <f>J58</f>
        <v>188</v>
      </c>
      <c r="K84" s="178"/>
      <c r="L84" s="12">
        <f>G84*(H84+J84)</f>
        <v>558117.21109999996</v>
      </c>
      <c r="M84" s="12">
        <f>G84*(I84+K84)</f>
        <v>0</v>
      </c>
      <c r="N84" s="283">
        <f t="shared" ref="N84" si="59">E84*(H84+I84+J84+K84)</f>
        <v>0</v>
      </c>
      <c r="O84" s="283">
        <f>F84*(I84+J84+K84+H84)</f>
        <v>0</v>
      </c>
      <c r="P84" s="179"/>
      <c r="Q84" s="252"/>
      <c r="R84" s="253"/>
      <c r="S84" s="257">
        <f>S58</f>
        <v>38</v>
      </c>
      <c r="T84" s="257">
        <f>T58</f>
        <v>38</v>
      </c>
      <c r="U84" s="22">
        <f>(H84*Q84*S84)+(J84*R84*T84)</f>
        <v>0</v>
      </c>
      <c r="V84" s="22">
        <f>(I84*Q84*S84)+(K84*R84*T84)</f>
        <v>0</v>
      </c>
      <c r="W84" s="16">
        <f>N84*W83</f>
        <v>0</v>
      </c>
      <c r="X84" s="16">
        <f>O84*X83</f>
        <v>0</v>
      </c>
      <c r="Z84" s="22">
        <f>L84+M84+O84-U84-V84-X84</f>
        <v>558117.21109999996</v>
      </c>
      <c r="AA84" s="166"/>
      <c r="AB84" s="286" t="s">
        <v>261</v>
      </c>
    </row>
    <row r="85" spans="1:28" s="53" customFormat="1" x14ac:dyDescent="0.25">
      <c r="B85" s="59"/>
      <c r="C85" s="59"/>
      <c r="D85" s="59"/>
      <c r="E85" s="59"/>
      <c r="F85" s="59"/>
      <c r="G85" s="59"/>
      <c r="H85" s="33">
        <f t="shared" ref="H85:M85" si="60">SUM(H84:H84)</f>
        <v>69</v>
      </c>
      <c r="I85" s="34">
        <f t="shared" si="60"/>
        <v>0</v>
      </c>
      <c r="J85" s="33">
        <f t="shared" si="60"/>
        <v>188</v>
      </c>
      <c r="K85" s="34">
        <f t="shared" si="60"/>
        <v>0</v>
      </c>
      <c r="L85" s="35">
        <f t="shared" si="60"/>
        <v>558117.21109999996</v>
      </c>
      <c r="M85" s="35">
        <f t="shared" si="60"/>
        <v>0</v>
      </c>
      <c r="N85" s="35">
        <f>SUM(N84)</f>
        <v>0</v>
      </c>
      <c r="O85" s="35">
        <f>SUM(O84)</f>
        <v>0</v>
      </c>
      <c r="P85" s="190"/>
      <c r="Q85" s="126"/>
      <c r="R85" s="126"/>
      <c r="S85" s="190"/>
      <c r="T85" s="93"/>
      <c r="U85" s="37">
        <f>SUM(U84:U84)</f>
        <v>0</v>
      </c>
      <c r="V85" s="37">
        <f>SUM(V84:V84)</f>
        <v>0</v>
      </c>
      <c r="W85" s="37">
        <f>SUM(W84)</f>
        <v>0</v>
      </c>
      <c r="X85" s="37">
        <f>SUM(X84)</f>
        <v>0</v>
      </c>
      <c r="Z85" s="37">
        <f>SUM(Z84:Z84)</f>
        <v>558117.21109999996</v>
      </c>
      <c r="AB85" s="37">
        <f>SUM(AB84:AB84)</f>
        <v>0</v>
      </c>
    </row>
    <row r="87" spans="1:28" x14ac:dyDescent="0.25">
      <c r="A87" s="53" t="s">
        <v>67</v>
      </c>
      <c r="B87" s="1">
        <f>B61+1</f>
        <v>2029</v>
      </c>
      <c r="C87" s="53" t="s">
        <v>160</v>
      </c>
      <c r="D87" s="58" t="s">
        <v>180</v>
      </c>
      <c r="E87" s="58"/>
      <c r="F87" s="58"/>
      <c r="G87" s="195">
        <v>0.03</v>
      </c>
      <c r="J87" s="11"/>
      <c r="K87" s="11"/>
      <c r="L87" s="164"/>
      <c r="M87" s="164"/>
      <c r="N87" s="164"/>
      <c r="O87" s="164"/>
      <c r="P87" s="60"/>
      <c r="Q87" s="165"/>
      <c r="R87" s="165"/>
      <c r="S87" s="60"/>
      <c r="U87" s="164"/>
      <c r="V87" s="164"/>
      <c r="W87" s="164"/>
      <c r="X87" s="164"/>
    </row>
    <row r="88" spans="1:28" ht="13.15" customHeight="1" x14ac:dyDescent="0.25">
      <c r="A88" s="318" t="s">
        <v>161</v>
      </c>
      <c r="B88" s="318"/>
      <c r="C88" s="318"/>
      <c r="D88" s="336" t="s">
        <v>162</v>
      </c>
      <c r="E88" s="336" t="s">
        <v>163</v>
      </c>
      <c r="F88" s="336" t="s">
        <v>258</v>
      </c>
      <c r="G88" s="336" t="s">
        <v>164</v>
      </c>
      <c r="H88" s="377" t="s">
        <v>31</v>
      </c>
      <c r="I88" s="378"/>
      <c r="J88" s="377" t="s">
        <v>32</v>
      </c>
      <c r="K88" s="378"/>
      <c r="L88" s="389" t="s">
        <v>165</v>
      </c>
      <c r="M88" s="390"/>
      <c r="N88" s="390"/>
      <c r="O88" s="391"/>
      <c r="Q88" s="397" t="s">
        <v>166</v>
      </c>
      <c r="R88" s="397"/>
      <c r="S88" s="398" t="s">
        <v>167</v>
      </c>
      <c r="T88" s="398"/>
      <c r="U88" s="389" t="s">
        <v>168</v>
      </c>
      <c r="V88" s="390"/>
      <c r="W88" s="390"/>
      <c r="X88" s="391"/>
      <c r="Z88" s="392" t="s">
        <v>257</v>
      </c>
      <c r="AB88" s="392" t="s">
        <v>259</v>
      </c>
    </row>
    <row r="89" spans="1:28" ht="13.15" customHeight="1" x14ac:dyDescent="0.25">
      <c r="A89" s="318"/>
      <c r="B89" s="318"/>
      <c r="C89" s="318"/>
      <c r="D89" s="368"/>
      <c r="E89" s="368"/>
      <c r="F89" s="368"/>
      <c r="G89" s="369"/>
      <c r="H89" s="360" t="s">
        <v>169</v>
      </c>
      <c r="I89" s="362" t="s">
        <v>170</v>
      </c>
      <c r="J89" s="360" t="s">
        <v>169</v>
      </c>
      <c r="K89" s="362" t="s">
        <v>170</v>
      </c>
      <c r="L89" s="366" t="s">
        <v>171</v>
      </c>
      <c r="M89" s="366" t="s">
        <v>172</v>
      </c>
      <c r="N89" s="366" t="s">
        <v>173</v>
      </c>
      <c r="O89" s="366" t="s">
        <v>125</v>
      </c>
      <c r="P89" s="105"/>
      <c r="Q89" s="385" t="s">
        <v>31</v>
      </c>
      <c r="R89" s="371" t="s">
        <v>32</v>
      </c>
      <c r="S89" s="373" t="s">
        <v>31</v>
      </c>
      <c r="T89" s="375" t="s">
        <v>32</v>
      </c>
      <c r="U89" s="366" t="s">
        <v>171</v>
      </c>
      <c r="V89" s="366" t="s">
        <v>172</v>
      </c>
      <c r="W89" s="231" t="s">
        <v>173</v>
      </c>
      <c r="X89" s="231" t="s">
        <v>125</v>
      </c>
      <c r="Z89" s="393"/>
      <c r="AB89" s="393"/>
    </row>
    <row r="90" spans="1:28" x14ac:dyDescent="0.25">
      <c r="A90" s="318"/>
      <c r="B90" s="318"/>
      <c r="C90" s="318"/>
      <c r="D90" s="337"/>
      <c r="E90" s="337"/>
      <c r="F90" s="337"/>
      <c r="G90" s="370"/>
      <c r="H90" s="361"/>
      <c r="I90" s="363"/>
      <c r="J90" s="361"/>
      <c r="K90" s="363"/>
      <c r="L90" s="367"/>
      <c r="M90" s="367"/>
      <c r="N90" s="367"/>
      <c r="O90" s="367"/>
      <c r="P90" s="105"/>
      <c r="Q90" s="386"/>
      <c r="R90" s="372"/>
      <c r="S90" s="374"/>
      <c r="T90" s="376"/>
      <c r="U90" s="367"/>
      <c r="V90" s="367"/>
      <c r="W90" s="175">
        <v>0</v>
      </c>
      <c r="X90" s="175">
        <v>0</v>
      </c>
      <c r="Z90" s="394"/>
      <c r="AB90" s="394"/>
    </row>
    <row r="91" spans="1:28" x14ac:dyDescent="0.25">
      <c r="A91" s="356" t="str">
        <f t="shared" ref="A91:A103" si="61">A65</f>
        <v>Unlimited + $150 Flex</v>
      </c>
      <c r="B91" s="356"/>
      <c r="C91" s="356"/>
      <c r="D91" s="22">
        <f t="shared" ref="D91:D101" si="62">D65*(1+G$87)</f>
        <v>2307.8394240000002</v>
      </c>
      <c r="E91" s="176">
        <v>150</v>
      </c>
      <c r="F91" s="176"/>
      <c r="G91" s="21">
        <f>D91-E91-F91</f>
        <v>2157.8394240000002</v>
      </c>
      <c r="H91" s="26">
        <f t="shared" ref="H91:H101" si="63">H65</f>
        <v>329</v>
      </c>
      <c r="I91" s="178"/>
      <c r="J91" s="26">
        <f t="shared" ref="J91:J101" si="64">J65</f>
        <v>220</v>
      </c>
      <c r="K91" s="178"/>
      <c r="L91" s="12">
        <f>G91*(H91+J91)</f>
        <v>1184653.8437760002</v>
      </c>
      <c r="M91" s="12">
        <f>G91*(I91+K91)</f>
        <v>0</v>
      </c>
      <c r="N91" s="283">
        <f>E91*(H91+I91+J91+K91)</f>
        <v>82350</v>
      </c>
      <c r="O91" s="283">
        <f>F91*(I91+J91+K91+H91)</f>
        <v>0</v>
      </c>
      <c r="P91" s="179"/>
      <c r="Q91" s="180"/>
      <c r="R91" s="181"/>
      <c r="S91" s="23">
        <f>S65</f>
        <v>121</v>
      </c>
      <c r="T91" s="23">
        <f>T65</f>
        <v>122</v>
      </c>
      <c r="U91" s="15">
        <f>(H91*Q91*S91)+(J91*R91*T91)</f>
        <v>0</v>
      </c>
      <c r="V91" s="15">
        <f>(I91*Q91*S91)+(K91*R91*T91)</f>
        <v>0</v>
      </c>
      <c r="W91" s="15">
        <f>N91*W$90</f>
        <v>0</v>
      </c>
      <c r="X91" s="15">
        <f>O91*X$90</f>
        <v>0</v>
      </c>
      <c r="Z91" s="21">
        <f>L91+M91+N91-U91-V91-W91</f>
        <v>1267003.8437760002</v>
      </c>
      <c r="AA91" s="166"/>
      <c r="AB91" s="284">
        <v>0</v>
      </c>
    </row>
    <row r="92" spans="1:28" x14ac:dyDescent="0.25">
      <c r="A92" s="356" t="str">
        <f t="shared" si="61"/>
        <v>19 Meals/Week + $150 Flex</v>
      </c>
      <c r="B92" s="356"/>
      <c r="C92" s="356"/>
      <c r="D92" s="22">
        <f t="shared" si="62"/>
        <v>2236.8121689999998</v>
      </c>
      <c r="E92" s="176">
        <v>150</v>
      </c>
      <c r="F92" s="176"/>
      <c r="G92" s="21">
        <f t="shared" ref="G92:G103" si="65">D92-E92-F92</f>
        <v>2086.8121689999998</v>
      </c>
      <c r="H92" s="26">
        <f t="shared" si="63"/>
        <v>321</v>
      </c>
      <c r="I92" s="178"/>
      <c r="J92" s="26">
        <f t="shared" si="64"/>
        <v>204</v>
      </c>
      <c r="K92" s="178"/>
      <c r="L92" s="13">
        <f t="shared" ref="L92:L103" si="66">G92*(H92+J92)</f>
        <v>1095576.388725</v>
      </c>
      <c r="M92" s="13">
        <f t="shared" ref="M92:M103" si="67">G92*(I92+K92)</f>
        <v>0</v>
      </c>
      <c r="N92" s="283">
        <f t="shared" ref="N92:N103" si="68">E92*(H92+I92+J92+K92)</f>
        <v>78750</v>
      </c>
      <c r="O92" s="283">
        <f t="shared" ref="O92:O103" si="69">F92*(I92+J92+K92+H92)</f>
        <v>0</v>
      </c>
      <c r="P92" s="179"/>
      <c r="Q92" s="184"/>
      <c r="R92" s="185"/>
      <c r="S92" s="17">
        <f>S91</f>
        <v>121</v>
      </c>
      <c r="T92" s="17">
        <f t="shared" ref="T92:T103" si="70">T91</f>
        <v>122</v>
      </c>
      <c r="U92" s="15">
        <f t="shared" ref="U92:U103" si="71">(H92*Q92*S92)+(J92*R92*T92)</f>
        <v>0</v>
      </c>
      <c r="V92" s="15">
        <f t="shared" ref="V92:V103" si="72">(I92*Q92*S92)+(K92*R92*T92)</f>
        <v>0</v>
      </c>
      <c r="W92" s="15">
        <f t="shared" ref="W92:W103" si="73">N92*W$90</f>
        <v>0</v>
      </c>
      <c r="X92" s="15">
        <f t="shared" ref="X92:X103" si="74">O92*X$90</f>
        <v>0</v>
      </c>
      <c r="Z92" s="15">
        <f t="shared" ref="Z92:Z96" si="75">L92+M92+N92-U92-V92-W92</f>
        <v>1174326.388725</v>
      </c>
      <c r="AB92" s="284">
        <v>0</v>
      </c>
    </row>
    <row r="93" spans="1:28" x14ac:dyDescent="0.25">
      <c r="A93" s="356" t="str">
        <f t="shared" si="61"/>
        <v>14 Meals/Week + $350 Flex</v>
      </c>
      <c r="B93" s="356"/>
      <c r="C93" s="356"/>
      <c r="D93" s="22">
        <f t="shared" si="62"/>
        <v>2292.5412460000002</v>
      </c>
      <c r="E93" s="176">
        <v>350</v>
      </c>
      <c r="F93" s="176"/>
      <c r="G93" s="21">
        <f t="shared" si="65"/>
        <v>1942.5412460000002</v>
      </c>
      <c r="H93" s="26">
        <f t="shared" si="63"/>
        <v>3539</v>
      </c>
      <c r="I93" s="178"/>
      <c r="J93" s="26">
        <f t="shared" si="64"/>
        <v>3485</v>
      </c>
      <c r="K93" s="178"/>
      <c r="L93" s="13">
        <f t="shared" si="66"/>
        <v>13644409.711904002</v>
      </c>
      <c r="M93" s="13">
        <f t="shared" si="67"/>
        <v>0</v>
      </c>
      <c r="N93" s="283">
        <f t="shared" si="68"/>
        <v>2458400</v>
      </c>
      <c r="O93" s="283">
        <f t="shared" si="69"/>
        <v>0</v>
      </c>
      <c r="P93" s="179"/>
      <c r="Q93" s="184"/>
      <c r="R93" s="185"/>
      <c r="S93" s="17">
        <f t="shared" ref="S93:S103" si="76">S92</f>
        <v>121</v>
      </c>
      <c r="T93" s="17">
        <f t="shared" si="70"/>
        <v>122</v>
      </c>
      <c r="U93" s="15">
        <f t="shared" si="71"/>
        <v>0</v>
      </c>
      <c r="V93" s="15">
        <f t="shared" si="72"/>
        <v>0</v>
      </c>
      <c r="W93" s="15">
        <f t="shared" si="73"/>
        <v>0</v>
      </c>
      <c r="X93" s="15">
        <f t="shared" si="74"/>
        <v>0</v>
      </c>
      <c r="Z93" s="15">
        <f t="shared" si="75"/>
        <v>16102809.711904002</v>
      </c>
      <c r="AB93" s="284">
        <v>0</v>
      </c>
    </row>
    <row r="94" spans="1:28" x14ac:dyDescent="0.25">
      <c r="A94" s="356" t="str">
        <f t="shared" si="61"/>
        <v>12 Meals/Week + $225 Flex</v>
      </c>
      <c r="B94" s="356"/>
      <c r="C94" s="356"/>
      <c r="D94" s="22">
        <f t="shared" si="62"/>
        <v>2115.5194720000004</v>
      </c>
      <c r="E94" s="176">
        <v>225</v>
      </c>
      <c r="F94" s="176"/>
      <c r="G94" s="21">
        <f t="shared" si="65"/>
        <v>1890.5194720000004</v>
      </c>
      <c r="H94" s="26">
        <f t="shared" si="63"/>
        <v>131</v>
      </c>
      <c r="I94" s="178"/>
      <c r="J94" s="26">
        <f t="shared" si="64"/>
        <v>114</v>
      </c>
      <c r="K94" s="178"/>
      <c r="L94" s="13">
        <f t="shared" si="66"/>
        <v>463177.27064000012</v>
      </c>
      <c r="M94" s="13">
        <f t="shared" si="67"/>
        <v>0</v>
      </c>
      <c r="N94" s="283">
        <f t="shared" si="68"/>
        <v>55125</v>
      </c>
      <c r="O94" s="283">
        <f t="shared" si="69"/>
        <v>0</v>
      </c>
      <c r="P94" s="179"/>
      <c r="Q94" s="184"/>
      <c r="R94" s="185"/>
      <c r="S94" s="17">
        <f t="shared" si="76"/>
        <v>121</v>
      </c>
      <c r="T94" s="17">
        <f t="shared" si="70"/>
        <v>122</v>
      </c>
      <c r="U94" s="15">
        <f t="shared" si="71"/>
        <v>0</v>
      </c>
      <c r="V94" s="15">
        <f t="shared" si="72"/>
        <v>0</v>
      </c>
      <c r="W94" s="15">
        <f t="shared" si="73"/>
        <v>0</v>
      </c>
      <c r="X94" s="15">
        <f t="shared" si="74"/>
        <v>0</v>
      </c>
      <c r="Z94" s="15">
        <f t="shared" si="75"/>
        <v>518302.27064000012</v>
      </c>
      <c r="AB94" s="284">
        <v>0</v>
      </c>
    </row>
    <row r="95" spans="1:28" x14ac:dyDescent="0.25">
      <c r="A95" s="356" t="str">
        <f t="shared" si="61"/>
        <v>10 Meals/Week + $275 Flex</v>
      </c>
      <c r="B95" s="356"/>
      <c r="C95" s="356"/>
      <c r="D95" s="22">
        <f t="shared" si="62"/>
        <v>2111.1485640000001</v>
      </c>
      <c r="E95" s="176">
        <v>275</v>
      </c>
      <c r="F95" s="176"/>
      <c r="G95" s="21">
        <f t="shared" si="65"/>
        <v>1836.1485640000001</v>
      </c>
      <c r="H95" s="26">
        <f t="shared" si="63"/>
        <v>329</v>
      </c>
      <c r="I95" s="178"/>
      <c r="J95" s="26">
        <f t="shared" si="64"/>
        <v>321</v>
      </c>
      <c r="K95" s="178"/>
      <c r="L95" s="13">
        <f t="shared" si="66"/>
        <v>1193496.5666</v>
      </c>
      <c r="M95" s="13">
        <f t="shared" si="67"/>
        <v>0</v>
      </c>
      <c r="N95" s="283">
        <f t="shared" si="68"/>
        <v>178750</v>
      </c>
      <c r="O95" s="283">
        <f t="shared" si="69"/>
        <v>0</v>
      </c>
      <c r="P95" s="179"/>
      <c r="Q95" s="184"/>
      <c r="R95" s="185"/>
      <c r="S95" s="17">
        <f t="shared" si="76"/>
        <v>121</v>
      </c>
      <c r="T95" s="17">
        <f t="shared" si="70"/>
        <v>122</v>
      </c>
      <c r="U95" s="15">
        <f t="shared" si="71"/>
        <v>0</v>
      </c>
      <c r="V95" s="15">
        <f t="shared" si="72"/>
        <v>0</v>
      </c>
      <c r="W95" s="15">
        <f t="shared" si="73"/>
        <v>0</v>
      </c>
      <c r="X95" s="15">
        <f t="shared" si="74"/>
        <v>0</v>
      </c>
      <c r="Z95" s="15">
        <f t="shared" si="75"/>
        <v>1372246.5666</v>
      </c>
      <c r="AB95" s="284">
        <v>0</v>
      </c>
    </row>
    <row r="96" spans="1:28" x14ac:dyDescent="0.25">
      <c r="A96" s="356" t="str">
        <f t="shared" si="61"/>
        <v>8 Meals/Week + $425 Flex</v>
      </c>
      <c r="B96" s="356"/>
      <c r="C96" s="356"/>
      <c r="D96" s="22">
        <f t="shared" si="62"/>
        <v>2231.3485340000002</v>
      </c>
      <c r="E96" s="176">
        <v>425</v>
      </c>
      <c r="F96" s="176"/>
      <c r="G96" s="21">
        <f t="shared" si="65"/>
        <v>1806.3485340000002</v>
      </c>
      <c r="H96" s="26">
        <f t="shared" si="63"/>
        <v>729</v>
      </c>
      <c r="I96" s="178"/>
      <c r="J96" s="26">
        <f t="shared" si="64"/>
        <v>720</v>
      </c>
      <c r="K96" s="178"/>
      <c r="L96" s="13">
        <f t="shared" si="66"/>
        <v>2617399.0257660002</v>
      </c>
      <c r="M96" s="13">
        <f t="shared" si="67"/>
        <v>0</v>
      </c>
      <c r="N96" s="283">
        <f t="shared" si="68"/>
        <v>615825</v>
      </c>
      <c r="O96" s="283">
        <f t="shared" si="69"/>
        <v>0</v>
      </c>
      <c r="P96" s="179"/>
      <c r="Q96" s="184"/>
      <c r="R96" s="185"/>
      <c r="S96" s="17">
        <f t="shared" si="76"/>
        <v>121</v>
      </c>
      <c r="T96" s="17">
        <f t="shared" si="70"/>
        <v>122</v>
      </c>
      <c r="U96" s="15">
        <f t="shared" si="71"/>
        <v>0</v>
      </c>
      <c r="V96" s="15">
        <f t="shared" si="72"/>
        <v>0</v>
      </c>
      <c r="W96" s="15">
        <f t="shared" si="73"/>
        <v>0</v>
      </c>
      <c r="X96" s="15">
        <f t="shared" si="74"/>
        <v>0</v>
      </c>
      <c r="Z96" s="15">
        <f t="shared" si="75"/>
        <v>3233224.0257660002</v>
      </c>
      <c r="AB96" s="284">
        <v>0</v>
      </c>
    </row>
    <row r="97" spans="1:28" x14ac:dyDescent="0.25">
      <c r="A97" s="356" t="str">
        <f t="shared" si="61"/>
        <v>50 Meals + $225 Dining Dollars</v>
      </c>
      <c r="B97" s="356"/>
      <c r="C97" s="356"/>
      <c r="D97" s="22">
        <f t="shared" si="62"/>
        <v>1193.2578840000001</v>
      </c>
      <c r="E97" s="176"/>
      <c r="F97" s="176">
        <v>225</v>
      </c>
      <c r="G97" s="21">
        <f t="shared" si="65"/>
        <v>968.2578840000001</v>
      </c>
      <c r="H97" s="26">
        <f t="shared" si="63"/>
        <v>0</v>
      </c>
      <c r="I97" s="178"/>
      <c r="J97" s="26">
        <f t="shared" si="64"/>
        <v>0</v>
      </c>
      <c r="K97" s="178"/>
      <c r="L97" s="13">
        <f t="shared" si="66"/>
        <v>0</v>
      </c>
      <c r="M97" s="13">
        <f t="shared" si="67"/>
        <v>0</v>
      </c>
      <c r="N97" s="283">
        <f t="shared" si="68"/>
        <v>0</v>
      </c>
      <c r="O97" s="283">
        <f t="shared" si="69"/>
        <v>0</v>
      </c>
      <c r="P97" s="179"/>
      <c r="Q97" s="184"/>
      <c r="R97" s="185"/>
      <c r="S97" s="17">
        <f t="shared" si="76"/>
        <v>121</v>
      </c>
      <c r="T97" s="17">
        <f t="shared" si="70"/>
        <v>122</v>
      </c>
      <c r="U97" s="15">
        <f t="shared" si="71"/>
        <v>0</v>
      </c>
      <c r="V97" s="15">
        <f t="shared" si="72"/>
        <v>0</v>
      </c>
      <c r="W97" s="15">
        <f t="shared" si="73"/>
        <v>0</v>
      </c>
      <c r="X97" s="15">
        <f t="shared" si="74"/>
        <v>0</v>
      </c>
      <c r="Z97" s="284">
        <v>0</v>
      </c>
      <c r="AB97" s="15">
        <f t="shared" ref="AB97:AB103" si="77">L97+M97+O97-U97-V97-X97</f>
        <v>0</v>
      </c>
    </row>
    <row r="98" spans="1:28" x14ac:dyDescent="0.25">
      <c r="A98" s="356" t="str">
        <f t="shared" si="61"/>
        <v>25 Meals + $200 Dining Dollars</v>
      </c>
      <c r="B98" s="356"/>
      <c r="C98" s="356"/>
      <c r="D98" s="22">
        <f t="shared" si="62"/>
        <v>991.10338900000011</v>
      </c>
      <c r="E98" s="176"/>
      <c r="F98" s="176">
        <v>200</v>
      </c>
      <c r="G98" s="21">
        <f t="shared" si="65"/>
        <v>791.10338900000011</v>
      </c>
      <c r="H98" s="26">
        <f t="shared" si="63"/>
        <v>0</v>
      </c>
      <c r="I98" s="178"/>
      <c r="J98" s="26">
        <f t="shared" si="64"/>
        <v>0</v>
      </c>
      <c r="K98" s="178"/>
      <c r="L98" s="13">
        <f t="shared" si="66"/>
        <v>0</v>
      </c>
      <c r="M98" s="13">
        <f t="shared" si="67"/>
        <v>0</v>
      </c>
      <c r="N98" s="283">
        <f t="shared" si="68"/>
        <v>0</v>
      </c>
      <c r="O98" s="283">
        <f t="shared" si="69"/>
        <v>0</v>
      </c>
      <c r="P98" s="179"/>
      <c r="Q98" s="184"/>
      <c r="R98" s="185"/>
      <c r="S98" s="17">
        <f t="shared" si="76"/>
        <v>121</v>
      </c>
      <c r="T98" s="17">
        <f t="shared" si="70"/>
        <v>122</v>
      </c>
      <c r="U98" s="15">
        <f t="shared" si="71"/>
        <v>0</v>
      </c>
      <c r="V98" s="15">
        <f t="shared" si="72"/>
        <v>0</v>
      </c>
      <c r="W98" s="15">
        <f t="shared" si="73"/>
        <v>0</v>
      </c>
      <c r="X98" s="15">
        <f t="shared" si="74"/>
        <v>0</v>
      </c>
      <c r="Z98" s="284">
        <v>0</v>
      </c>
      <c r="AB98" s="15">
        <f t="shared" si="77"/>
        <v>0</v>
      </c>
    </row>
    <row r="99" spans="1:28" x14ac:dyDescent="0.25">
      <c r="A99" s="356" t="str">
        <f t="shared" si="61"/>
        <v>$1,000 Dining Dollars</v>
      </c>
      <c r="B99" s="356"/>
      <c r="C99" s="356"/>
      <c r="D99" s="22">
        <v>1000</v>
      </c>
      <c r="E99" s="176"/>
      <c r="F99" s="176">
        <v>1000</v>
      </c>
      <c r="G99" s="21">
        <f t="shared" si="65"/>
        <v>0</v>
      </c>
      <c r="H99" s="26">
        <f t="shared" si="63"/>
        <v>0</v>
      </c>
      <c r="I99" s="178"/>
      <c r="J99" s="26">
        <f t="shared" si="64"/>
        <v>0</v>
      </c>
      <c r="K99" s="178"/>
      <c r="L99" s="13">
        <f t="shared" si="66"/>
        <v>0</v>
      </c>
      <c r="M99" s="13">
        <f t="shared" si="67"/>
        <v>0</v>
      </c>
      <c r="N99" s="283">
        <f t="shared" si="68"/>
        <v>0</v>
      </c>
      <c r="O99" s="283">
        <f t="shared" si="69"/>
        <v>0</v>
      </c>
      <c r="P99" s="179"/>
      <c r="Q99" s="184"/>
      <c r="R99" s="185"/>
      <c r="S99" s="17">
        <f t="shared" si="76"/>
        <v>121</v>
      </c>
      <c r="T99" s="17">
        <f t="shared" si="70"/>
        <v>122</v>
      </c>
      <c r="U99" s="15">
        <f t="shared" si="71"/>
        <v>0</v>
      </c>
      <c r="V99" s="15">
        <f t="shared" si="72"/>
        <v>0</v>
      </c>
      <c r="W99" s="15">
        <f t="shared" si="73"/>
        <v>0</v>
      </c>
      <c r="X99" s="15">
        <f t="shared" si="74"/>
        <v>0</v>
      </c>
      <c r="Z99" s="284">
        <v>0</v>
      </c>
      <c r="AB99" s="15">
        <f t="shared" si="77"/>
        <v>0</v>
      </c>
    </row>
    <row r="100" spans="1:28" x14ac:dyDescent="0.25">
      <c r="A100" s="356" t="str">
        <f t="shared" si="61"/>
        <v>$500 Dining Dollars</v>
      </c>
      <c r="B100" s="356"/>
      <c r="C100" s="356"/>
      <c r="D100" s="22">
        <v>500</v>
      </c>
      <c r="E100" s="176"/>
      <c r="F100" s="176">
        <v>500</v>
      </c>
      <c r="G100" s="21">
        <f t="shared" si="65"/>
        <v>0</v>
      </c>
      <c r="H100" s="26">
        <f t="shared" si="63"/>
        <v>0</v>
      </c>
      <c r="I100" s="178"/>
      <c r="J100" s="26">
        <f t="shared" si="64"/>
        <v>0</v>
      </c>
      <c r="K100" s="178"/>
      <c r="L100" s="13">
        <f t="shared" si="66"/>
        <v>0</v>
      </c>
      <c r="M100" s="13">
        <f t="shared" si="67"/>
        <v>0</v>
      </c>
      <c r="N100" s="283">
        <f t="shared" si="68"/>
        <v>0</v>
      </c>
      <c r="O100" s="283">
        <f t="shared" si="69"/>
        <v>0</v>
      </c>
      <c r="P100" s="179"/>
      <c r="Q100" s="184"/>
      <c r="R100" s="185"/>
      <c r="S100" s="17">
        <f t="shared" si="76"/>
        <v>121</v>
      </c>
      <c r="T100" s="17">
        <f t="shared" si="70"/>
        <v>122</v>
      </c>
      <c r="U100" s="15">
        <f t="shared" si="71"/>
        <v>0</v>
      </c>
      <c r="V100" s="15">
        <f t="shared" si="72"/>
        <v>0</v>
      </c>
      <c r="W100" s="15">
        <f t="shared" si="73"/>
        <v>0</v>
      </c>
      <c r="X100" s="15">
        <f t="shared" si="74"/>
        <v>0</v>
      </c>
      <c r="Z100" s="284">
        <v>0</v>
      </c>
      <c r="AB100" s="15">
        <f t="shared" si="77"/>
        <v>0</v>
      </c>
    </row>
    <row r="101" spans="1:28" x14ac:dyDescent="0.25">
      <c r="A101" s="356" t="str">
        <f t="shared" si="61"/>
        <v>Faculty 90</v>
      </c>
      <c r="B101" s="356"/>
      <c r="C101" s="356"/>
      <c r="D101" s="22">
        <f t="shared" si="62"/>
        <v>472.05806400000012</v>
      </c>
      <c r="E101" s="176"/>
      <c r="F101" s="176"/>
      <c r="G101" s="21">
        <f t="shared" si="65"/>
        <v>472.05806400000012</v>
      </c>
      <c r="H101" s="26">
        <f t="shared" si="63"/>
        <v>0</v>
      </c>
      <c r="I101" s="178"/>
      <c r="J101" s="26">
        <f t="shared" si="64"/>
        <v>0</v>
      </c>
      <c r="K101" s="178"/>
      <c r="L101" s="13">
        <f t="shared" si="66"/>
        <v>0</v>
      </c>
      <c r="M101" s="13">
        <f t="shared" si="67"/>
        <v>0</v>
      </c>
      <c r="N101" s="283">
        <f t="shared" si="68"/>
        <v>0</v>
      </c>
      <c r="O101" s="283">
        <f t="shared" si="69"/>
        <v>0</v>
      </c>
      <c r="P101" s="179"/>
      <c r="Q101" s="184"/>
      <c r="R101" s="185"/>
      <c r="S101" s="17">
        <f t="shared" si="76"/>
        <v>121</v>
      </c>
      <c r="T101" s="17">
        <f t="shared" si="70"/>
        <v>122</v>
      </c>
      <c r="U101" s="15">
        <f t="shared" si="71"/>
        <v>0</v>
      </c>
      <c r="V101" s="15">
        <f t="shared" si="72"/>
        <v>0</v>
      </c>
      <c r="W101" s="15">
        <f t="shared" si="73"/>
        <v>0</v>
      </c>
      <c r="X101" s="15">
        <f t="shared" si="74"/>
        <v>0</v>
      </c>
      <c r="Z101" s="284">
        <v>0</v>
      </c>
      <c r="AB101" s="15">
        <f t="shared" si="77"/>
        <v>0</v>
      </c>
    </row>
    <row r="102" spans="1:28" x14ac:dyDescent="0.25">
      <c r="A102" s="356" t="str">
        <f t="shared" si="61"/>
        <v>Faculty 60</v>
      </c>
      <c r="B102" s="356"/>
      <c r="C102" s="356"/>
      <c r="D102" s="22">
        <f t="shared" ref="D102:D103" si="78">D76*(1+G$87)</f>
        <v>305.53919999999999</v>
      </c>
      <c r="E102" s="176"/>
      <c r="F102" s="176"/>
      <c r="G102" s="21">
        <f t="shared" si="65"/>
        <v>305.53919999999999</v>
      </c>
      <c r="H102" s="26">
        <f t="shared" ref="H102:H103" si="79">H76</f>
        <v>0</v>
      </c>
      <c r="I102" s="178"/>
      <c r="J102" s="26">
        <f t="shared" ref="J102:J103" si="80">J76</f>
        <v>0</v>
      </c>
      <c r="K102" s="178"/>
      <c r="L102" s="13">
        <f t="shared" si="66"/>
        <v>0</v>
      </c>
      <c r="M102" s="13">
        <f t="shared" si="67"/>
        <v>0</v>
      </c>
      <c r="N102" s="283">
        <f t="shared" si="68"/>
        <v>0</v>
      </c>
      <c r="O102" s="283">
        <f t="shared" si="69"/>
        <v>0</v>
      </c>
      <c r="P102" s="179"/>
      <c r="Q102" s="184"/>
      <c r="R102" s="185"/>
      <c r="S102" s="17">
        <f t="shared" si="76"/>
        <v>121</v>
      </c>
      <c r="T102" s="17">
        <f t="shared" si="70"/>
        <v>122</v>
      </c>
      <c r="U102" s="15">
        <f t="shared" si="71"/>
        <v>0</v>
      </c>
      <c r="V102" s="15">
        <f t="shared" si="72"/>
        <v>0</v>
      </c>
      <c r="W102" s="15">
        <f t="shared" si="73"/>
        <v>0</v>
      </c>
      <c r="X102" s="15">
        <f t="shared" si="74"/>
        <v>0</v>
      </c>
      <c r="Z102" s="284">
        <v>0</v>
      </c>
      <c r="AB102" s="15">
        <f t="shared" si="77"/>
        <v>0</v>
      </c>
    </row>
    <row r="103" spans="1:28" x14ac:dyDescent="0.25">
      <c r="A103" s="356" t="str">
        <f t="shared" si="61"/>
        <v>Faculty 30</v>
      </c>
      <c r="B103" s="356"/>
      <c r="C103" s="356"/>
      <c r="D103" s="22">
        <f t="shared" si="78"/>
        <v>152.7696</v>
      </c>
      <c r="E103" s="176"/>
      <c r="F103" s="176"/>
      <c r="G103" s="22">
        <f t="shared" si="65"/>
        <v>152.7696</v>
      </c>
      <c r="H103" s="26">
        <f t="shared" si="79"/>
        <v>0</v>
      </c>
      <c r="I103" s="187"/>
      <c r="J103" s="26">
        <f t="shared" si="80"/>
        <v>0</v>
      </c>
      <c r="K103" s="187"/>
      <c r="L103" s="13">
        <f t="shared" si="66"/>
        <v>0</v>
      </c>
      <c r="M103" s="13">
        <f t="shared" si="67"/>
        <v>0</v>
      </c>
      <c r="N103" s="283">
        <f t="shared" si="68"/>
        <v>0</v>
      </c>
      <c r="O103" s="283">
        <f t="shared" si="69"/>
        <v>0</v>
      </c>
      <c r="P103" s="179"/>
      <c r="Q103" s="188"/>
      <c r="R103" s="189"/>
      <c r="S103" s="19">
        <f t="shared" si="76"/>
        <v>121</v>
      </c>
      <c r="T103" s="24">
        <f t="shared" si="70"/>
        <v>122</v>
      </c>
      <c r="U103" s="16">
        <f t="shared" si="71"/>
        <v>0</v>
      </c>
      <c r="V103" s="15">
        <f t="shared" si="72"/>
        <v>0</v>
      </c>
      <c r="W103" s="15">
        <f t="shared" si="73"/>
        <v>0</v>
      </c>
      <c r="X103" s="15">
        <f t="shared" si="74"/>
        <v>0</v>
      </c>
      <c r="Z103" s="285">
        <v>0</v>
      </c>
      <c r="AB103" s="16">
        <f t="shared" si="77"/>
        <v>0</v>
      </c>
    </row>
    <row r="104" spans="1:28" s="53" customFormat="1" x14ac:dyDescent="0.25">
      <c r="B104" s="59"/>
      <c r="C104" s="59"/>
      <c r="D104" s="59"/>
      <c r="E104" s="59"/>
      <c r="F104" s="59"/>
      <c r="G104" s="59"/>
      <c r="H104" s="33">
        <f>SUM(H91:H103)</f>
        <v>5378</v>
      </c>
      <c r="I104" s="34">
        <f>SUM(I91:I103)</f>
        <v>0</v>
      </c>
      <c r="J104" s="33">
        <f t="shared" ref="J104:K104" si="81">SUM(J91:J103)</f>
        <v>5064</v>
      </c>
      <c r="K104" s="34">
        <f t="shared" si="81"/>
        <v>0</v>
      </c>
      <c r="L104" s="35">
        <f t="shared" ref="L104:M104" si="82">SUM(L91:L103)</f>
        <v>20198712.807411004</v>
      </c>
      <c r="M104" s="35">
        <f t="shared" si="82"/>
        <v>0</v>
      </c>
      <c r="N104" s="35">
        <v>1903725</v>
      </c>
      <c r="O104" s="36">
        <v>0</v>
      </c>
      <c r="P104" s="190"/>
      <c r="Q104" s="126"/>
      <c r="R104" s="126"/>
      <c r="S104" s="190"/>
      <c r="T104" s="93"/>
      <c r="U104" s="37">
        <f>SUM(U91:U103)</f>
        <v>0</v>
      </c>
      <c r="V104" s="36">
        <f>SUM(V91:V103)</f>
        <v>0</v>
      </c>
      <c r="W104" s="36">
        <f t="shared" ref="W104:X104" si="83">SUM(W91:W103)</f>
        <v>0</v>
      </c>
      <c r="X104" s="36">
        <f t="shared" si="83"/>
        <v>0</v>
      </c>
      <c r="Z104" s="37">
        <f>SUM(Z91:Z103)</f>
        <v>23667912.807411004</v>
      </c>
      <c r="AB104" s="37">
        <f>SUM(AB91:AB103)</f>
        <v>0</v>
      </c>
    </row>
    <row r="105" spans="1:28" x14ac:dyDescent="0.25">
      <c r="B105" s="59"/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S105" s="179"/>
      <c r="U105" s="11"/>
      <c r="V105" s="11"/>
      <c r="W105" s="11"/>
      <c r="X105" s="11"/>
      <c r="Z105" s="11"/>
      <c r="AB105" s="11"/>
    </row>
    <row r="106" spans="1:28" x14ac:dyDescent="0.25">
      <c r="A106" s="53" t="s">
        <v>67</v>
      </c>
      <c r="B106" s="1">
        <f>B87</f>
        <v>2029</v>
      </c>
      <c r="C106" s="53" t="s">
        <v>179</v>
      </c>
      <c r="H106" s="192"/>
      <c r="I106" s="192"/>
      <c r="J106" s="192"/>
      <c r="K106" s="192"/>
      <c r="L106" s="193"/>
      <c r="M106" s="193"/>
      <c r="N106" s="193"/>
      <c r="O106" s="193"/>
      <c r="P106" s="179"/>
      <c r="S106" s="179"/>
      <c r="T106" s="194"/>
    </row>
    <row r="107" spans="1:28" ht="13.15" customHeight="1" x14ac:dyDescent="0.25">
      <c r="A107" s="318" t="s">
        <v>161</v>
      </c>
      <c r="B107" s="318"/>
      <c r="C107" s="318"/>
      <c r="D107" s="336" t="s">
        <v>162</v>
      </c>
      <c r="E107" s="336" t="s">
        <v>163</v>
      </c>
      <c r="F107" s="336" t="s">
        <v>258</v>
      </c>
      <c r="G107" s="336" t="s">
        <v>164</v>
      </c>
      <c r="H107" s="377" t="s">
        <v>53</v>
      </c>
      <c r="I107" s="378"/>
      <c r="J107" s="377" t="s">
        <v>54</v>
      </c>
      <c r="K107" s="378"/>
      <c r="L107" s="389" t="s">
        <v>165</v>
      </c>
      <c r="M107" s="390"/>
      <c r="N107" s="390"/>
      <c r="O107" s="391"/>
      <c r="Q107" s="395" t="s">
        <v>166</v>
      </c>
      <c r="R107" s="396"/>
      <c r="S107" s="387" t="s">
        <v>167</v>
      </c>
      <c r="T107" s="388"/>
      <c r="U107" s="389" t="s">
        <v>168</v>
      </c>
      <c r="V107" s="390"/>
      <c r="W107" s="390"/>
      <c r="X107" s="391"/>
      <c r="Z107" s="392" t="s">
        <v>257</v>
      </c>
      <c r="AB107" s="392" t="s">
        <v>259</v>
      </c>
    </row>
    <row r="108" spans="1:28" ht="13.15" customHeight="1" x14ac:dyDescent="0.25">
      <c r="A108" s="318"/>
      <c r="B108" s="318"/>
      <c r="C108" s="318"/>
      <c r="D108" s="368"/>
      <c r="E108" s="368"/>
      <c r="F108" s="368"/>
      <c r="G108" s="368"/>
      <c r="H108" s="379" t="s">
        <v>169</v>
      </c>
      <c r="I108" s="381" t="s">
        <v>170</v>
      </c>
      <c r="J108" s="360" t="s">
        <v>169</v>
      </c>
      <c r="K108" s="383" t="s">
        <v>170</v>
      </c>
      <c r="L108" s="366" t="s">
        <v>171</v>
      </c>
      <c r="M108" s="366" t="s">
        <v>172</v>
      </c>
      <c r="N108" s="366" t="s">
        <v>173</v>
      </c>
      <c r="O108" s="366" t="s">
        <v>125</v>
      </c>
      <c r="P108" s="105"/>
      <c r="Q108" s="385" t="s">
        <v>53</v>
      </c>
      <c r="R108" s="364" t="s">
        <v>54</v>
      </c>
      <c r="S108" s="385" t="s">
        <v>53</v>
      </c>
      <c r="T108" s="364" t="s">
        <v>54</v>
      </c>
      <c r="U108" s="366" t="s">
        <v>171</v>
      </c>
      <c r="V108" s="366" t="s">
        <v>172</v>
      </c>
      <c r="W108" s="231" t="s">
        <v>173</v>
      </c>
      <c r="X108" s="231" t="s">
        <v>125</v>
      </c>
      <c r="Z108" s="393"/>
      <c r="AB108" s="393"/>
    </row>
    <row r="109" spans="1:28" x14ac:dyDescent="0.25">
      <c r="A109" s="318"/>
      <c r="B109" s="318"/>
      <c r="C109" s="318"/>
      <c r="D109" s="337"/>
      <c r="E109" s="337"/>
      <c r="F109" s="337"/>
      <c r="G109" s="337"/>
      <c r="H109" s="380"/>
      <c r="I109" s="382"/>
      <c r="J109" s="361"/>
      <c r="K109" s="384"/>
      <c r="L109" s="367"/>
      <c r="M109" s="367"/>
      <c r="N109" s="367"/>
      <c r="O109" s="367"/>
      <c r="P109" s="105"/>
      <c r="Q109" s="386"/>
      <c r="R109" s="365"/>
      <c r="S109" s="386"/>
      <c r="T109" s="365"/>
      <c r="U109" s="367"/>
      <c r="V109" s="367"/>
      <c r="W109" s="175">
        <v>0</v>
      </c>
      <c r="X109" s="175">
        <v>0</v>
      </c>
      <c r="Z109" s="394"/>
      <c r="AB109" s="394"/>
    </row>
    <row r="110" spans="1:28" x14ac:dyDescent="0.25">
      <c r="A110" s="356" t="str">
        <f>A84</f>
        <v>19 Meals/Week</v>
      </c>
      <c r="B110" s="356"/>
      <c r="C110" s="356"/>
      <c r="D110" s="22">
        <f>D84*(1+G$87)</f>
        <v>2236.8121689999998</v>
      </c>
      <c r="E110" s="176"/>
      <c r="F110" s="176"/>
      <c r="G110" s="22">
        <f>D110-E110</f>
        <v>2236.8121689999998</v>
      </c>
      <c r="H110" s="26">
        <f>H84</f>
        <v>69</v>
      </c>
      <c r="I110" s="178"/>
      <c r="J110" s="26">
        <f>J84</f>
        <v>188</v>
      </c>
      <c r="K110" s="178"/>
      <c r="L110" s="12">
        <f>G110*(H110+J110)</f>
        <v>574860.72743299999</v>
      </c>
      <c r="M110" s="12">
        <f>G110*(I110+K110)</f>
        <v>0</v>
      </c>
      <c r="N110" s="283">
        <f t="shared" ref="N110" si="84">E110*(H110+I110+J110+K110)</f>
        <v>0</v>
      </c>
      <c r="O110" s="283">
        <f>F110*(I110+J110+K110+H110)</f>
        <v>0</v>
      </c>
      <c r="P110" s="179"/>
      <c r="Q110" s="252"/>
      <c r="R110" s="253"/>
      <c r="S110" s="257">
        <f>S84</f>
        <v>38</v>
      </c>
      <c r="T110" s="257">
        <f>T84</f>
        <v>38</v>
      </c>
      <c r="U110" s="22">
        <f>(H110*Q110*S110)+(J110*R110*T110)</f>
        <v>0</v>
      </c>
      <c r="V110" s="22">
        <f>(I110*Q110*S110)+(K110*R110*T110)</f>
        <v>0</v>
      </c>
      <c r="W110" s="16">
        <f>N110*W109</f>
        <v>0</v>
      </c>
      <c r="X110" s="16">
        <f>O110*X109</f>
        <v>0</v>
      </c>
      <c r="Z110" s="22">
        <f>L110+M110+O110-U110-V110-X110</f>
        <v>574860.72743299999</v>
      </c>
      <c r="AA110" s="166"/>
      <c r="AB110" s="286" t="s">
        <v>261</v>
      </c>
    </row>
    <row r="111" spans="1:28" s="53" customFormat="1" x14ac:dyDescent="0.25">
      <c r="B111" s="59"/>
      <c r="C111" s="59"/>
      <c r="D111" s="59"/>
      <c r="E111" s="59"/>
      <c r="F111" s="59"/>
      <c r="G111" s="59"/>
      <c r="H111" s="33">
        <f t="shared" ref="H111:M111" si="85">SUM(H110:H110)</f>
        <v>69</v>
      </c>
      <c r="I111" s="34">
        <f t="shared" si="85"/>
        <v>0</v>
      </c>
      <c r="J111" s="33">
        <f t="shared" si="85"/>
        <v>188</v>
      </c>
      <c r="K111" s="34">
        <f t="shared" si="85"/>
        <v>0</v>
      </c>
      <c r="L111" s="35">
        <f t="shared" si="85"/>
        <v>574860.72743299999</v>
      </c>
      <c r="M111" s="35">
        <f t="shared" si="85"/>
        <v>0</v>
      </c>
      <c r="N111" s="35">
        <f>SUM(N110)</f>
        <v>0</v>
      </c>
      <c r="O111" s="35">
        <f>SUM(O110)</f>
        <v>0</v>
      </c>
      <c r="P111" s="190"/>
      <c r="Q111" s="126"/>
      <c r="R111" s="126"/>
      <c r="S111" s="190"/>
      <c r="T111" s="93"/>
      <c r="U111" s="37">
        <f>SUM(U110:U110)</f>
        <v>0</v>
      </c>
      <c r="V111" s="37">
        <f>SUM(V110:V110)</f>
        <v>0</v>
      </c>
      <c r="W111" s="37">
        <f>SUM(W110)</f>
        <v>0</v>
      </c>
      <c r="X111" s="37">
        <f>SUM(X110)</f>
        <v>0</v>
      </c>
      <c r="Z111" s="37">
        <f>SUM(Z110:Z110)</f>
        <v>574860.72743299999</v>
      </c>
      <c r="AB111" s="37">
        <f>SUM(AB110:AB110)</f>
        <v>0</v>
      </c>
    </row>
    <row r="113" spans="1:28" x14ac:dyDescent="0.25">
      <c r="A113" s="53" t="s">
        <v>67</v>
      </c>
      <c r="B113" s="1">
        <f>B87+1</f>
        <v>2030</v>
      </c>
      <c r="C113" s="53" t="s">
        <v>160</v>
      </c>
      <c r="D113" s="58" t="s">
        <v>180</v>
      </c>
      <c r="E113" s="58"/>
      <c r="F113" s="58"/>
      <c r="G113" s="195">
        <v>0.03</v>
      </c>
      <c r="J113" s="11"/>
      <c r="K113" s="11"/>
      <c r="L113" s="164"/>
      <c r="M113" s="164"/>
      <c r="N113" s="164"/>
      <c r="O113" s="164"/>
      <c r="P113" s="60"/>
      <c r="Q113" s="165"/>
      <c r="R113" s="165"/>
      <c r="S113" s="60"/>
      <c r="U113" s="164"/>
      <c r="V113" s="164"/>
      <c r="W113" s="164"/>
      <c r="X113" s="164"/>
    </row>
    <row r="114" spans="1:28" ht="13.15" customHeight="1" x14ac:dyDescent="0.25">
      <c r="A114" s="318" t="s">
        <v>161</v>
      </c>
      <c r="B114" s="318"/>
      <c r="C114" s="318"/>
      <c r="D114" s="336" t="s">
        <v>162</v>
      </c>
      <c r="E114" s="336" t="s">
        <v>163</v>
      </c>
      <c r="F114" s="336" t="s">
        <v>258</v>
      </c>
      <c r="G114" s="336" t="s">
        <v>164</v>
      </c>
      <c r="H114" s="377" t="s">
        <v>31</v>
      </c>
      <c r="I114" s="378"/>
      <c r="J114" s="377" t="s">
        <v>32</v>
      </c>
      <c r="K114" s="378"/>
      <c r="L114" s="389" t="s">
        <v>165</v>
      </c>
      <c r="M114" s="390"/>
      <c r="N114" s="390"/>
      <c r="O114" s="391"/>
      <c r="Q114" s="397" t="s">
        <v>166</v>
      </c>
      <c r="R114" s="397"/>
      <c r="S114" s="398" t="s">
        <v>167</v>
      </c>
      <c r="T114" s="398"/>
      <c r="U114" s="389" t="s">
        <v>168</v>
      </c>
      <c r="V114" s="390"/>
      <c r="W114" s="390"/>
      <c r="X114" s="391"/>
      <c r="Z114" s="392" t="s">
        <v>257</v>
      </c>
      <c r="AB114" s="392" t="s">
        <v>259</v>
      </c>
    </row>
    <row r="115" spans="1:28" ht="13.15" customHeight="1" x14ac:dyDescent="0.25">
      <c r="A115" s="318"/>
      <c r="B115" s="318"/>
      <c r="C115" s="318"/>
      <c r="D115" s="368"/>
      <c r="E115" s="368"/>
      <c r="F115" s="368"/>
      <c r="G115" s="369"/>
      <c r="H115" s="360" t="s">
        <v>169</v>
      </c>
      <c r="I115" s="362" t="s">
        <v>170</v>
      </c>
      <c r="J115" s="360" t="s">
        <v>169</v>
      </c>
      <c r="K115" s="362" t="s">
        <v>170</v>
      </c>
      <c r="L115" s="366" t="s">
        <v>171</v>
      </c>
      <c r="M115" s="366" t="s">
        <v>172</v>
      </c>
      <c r="N115" s="366" t="s">
        <v>173</v>
      </c>
      <c r="O115" s="366" t="s">
        <v>125</v>
      </c>
      <c r="P115" s="105"/>
      <c r="Q115" s="385" t="s">
        <v>31</v>
      </c>
      <c r="R115" s="371" t="s">
        <v>32</v>
      </c>
      <c r="S115" s="373" t="s">
        <v>31</v>
      </c>
      <c r="T115" s="375" t="s">
        <v>32</v>
      </c>
      <c r="U115" s="366" t="s">
        <v>171</v>
      </c>
      <c r="V115" s="366" t="s">
        <v>172</v>
      </c>
      <c r="W115" s="231" t="s">
        <v>173</v>
      </c>
      <c r="X115" s="231" t="s">
        <v>125</v>
      </c>
      <c r="Z115" s="393"/>
      <c r="AB115" s="393"/>
    </row>
    <row r="116" spans="1:28" x14ac:dyDescent="0.25">
      <c r="A116" s="318"/>
      <c r="B116" s="318"/>
      <c r="C116" s="318"/>
      <c r="D116" s="337"/>
      <c r="E116" s="337"/>
      <c r="F116" s="337"/>
      <c r="G116" s="370"/>
      <c r="H116" s="361"/>
      <c r="I116" s="363"/>
      <c r="J116" s="361"/>
      <c r="K116" s="363"/>
      <c r="L116" s="367"/>
      <c r="M116" s="367"/>
      <c r="N116" s="367"/>
      <c r="O116" s="367"/>
      <c r="P116" s="105"/>
      <c r="Q116" s="386"/>
      <c r="R116" s="372"/>
      <c r="S116" s="374"/>
      <c r="T116" s="376"/>
      <c r="U116" s="367"/>
      <c r="V116" s="367"/>
      <c r="W116" s="175">
        <v>0</v>
      </c>
      <c r="X116" s="175">
        <v>0</v>
      </c>
      <c r="Z116" s="394"/>
      <c r="AB116" s="394"/>
    </row>
    <row r="117" spans="1:28" x14ac:dyDescent="0.25">
      <c r="A117" s="356" t="str">
        <f t="shared" ref="A117:A129" si="86">A91</f>
        <v>Unlimited + $150 Flex</v>
      </c>
      <c r="B117" s="356"/>
      <c r="C117" s="356"/>
      <c r="D117" s="22">
        <f t="shared" ref="D117:D127" si="87">D91*(1+G$113)</f>
        <v>2377.0746067200002</v>
      </c>
      <c r="E117" s="176">
        <v>150</v>
      </c>
      <c r="F117" s="176"/>
      <c r="G117" s="21">
        <f>D117-E117-F117</f>
        <v>2227.0746067200002</v>
      </c>
      <c r="H117" s="26">
        <f t="shared" ref="H117:H127" si="88">H91</f>
        <v>329</v>
      </c>
      <c r="I117" s="178"/>
      <c r="J117" s="26">
        <f t="shared" ref="J117:J127" si="89">J91</f>
        <v>220</v>
      </c>
      <c r="K117" s="178"/>
      <c r="L117" s="12">
        <f>G117*(H117+J117)</f>
        <v>1222663.9590892801</v>
      </c>
      <c r="M117" s="12">
        <f>G117*(I117+K117)</f>
        <v>0</v>
      </c>
      <c r="N117" s="283">
        <f>E117*(H117+I117+J117+K117)</f>
        <v>82350</v>
      </c>
      <c r="O117" s="283">
        <f>F117*(I117+J117+K117+H117)</f>
        <v>0</v>
      </c>
      <c r="P117" s="179"/>
      <c r="Q117" s="180"/>
      <c r="R117" s="181"/>
      <c r="S117" s="23">
        <f>S91</f>
        <v>121</v>
      </c>
      <c r="T117" s="23">
        <f>T91</f>
        <v>122</v>
      </c>
      <c r="U117" s="15">
        <f>(H117*Q117*S117)+(J117*R117*T117)</f>
        <v>0</v>
      </c>
      <c r="V117" s="15">
        <f>(I117*Q117*S117)+(K117*R117*T117)</f>
        <v>0</v>
      </c>
      <c r="W117" s="15">
        <f>N117*W$116</f>
        <v>0</v>
      </c>
      <c r="X117" s="15">
        <f>O117*X$116</f>
        <v>0</v>
      </c>
      <c r="Z117" s="21">
        <f>L117+M117+N117-U117-V117-W117</f>
        <v>1305013.9590892801</v>
      </c>
      <c r="AA117" s="166"/>
      <c r="AB117" s="284">
        <v>0</v>
      </c>
    </row>
    <row r="118" spans="1:28" x14ac:dyDescent="0.25">
      <c r="A118" s="356" t="str">
        <f t="shared" si="86"/>
        <v>19 Meals/Week + $150 Flex</v>
      </c>
      <c r="B118" s="356"/>
      <c r="C118" s="356"/>
      <c r="D118" s="22">
        <f t="shared" si="87"/>
        <v>2303.9165340699997</v>
      </c>
      <c r="E118" s="176">
        <v>150</v>
      </c>
      <c r="F118" s="176"/>
      <c r="G118" s="21">
        <f t="shared" ref="G118:G129" si="90">D118-E118-F118</f>
        <v>2153.9165340699997</v>
      </c>
      <c r="H118" s="26">
        <f t="shared" si="88"/>
        <v>321</v>
      </c>
      <c r="I118" s="178"/>
      <c r="J118" s="26">
        <f t="shared" si="89"/>
        <v>204</v>
      </c>
      <c r="K118" s="178"/>
      <c r="L118" s="13">
        <f t="shared" ref="L118:L129" si="91">G118*(H118+J118)</f>
        <v>1130806.1803867498</v>
      </c>
      <c r="M118" s="13">
        <f t="shared" ref="M118:M129" si="92">G118*(I118+K118)</f>
        <v>0</v>
      </c>
      <c r="N118" s="283">
        <f t="shared" ref="N118:N129" si="93">E118*(H118+I118+J118+K118)</f>
        <v>78750</v>
      </c>
      <c r="O118" s="283">
        <f t="shared" ref="O118:O129" si="94">F118*(I118+J118+K118+H118)</f>
        <v>0</v>
      </c>
      <c r="P118" s="179"/>
      <c r="Q118" s="184"/>
      <c r="R118" s="185"/>
      <c r="S118" s="17">
        <f>S117</f>
        <v>121</v>
      </c>
      <c r="T118" s="17">
        <f t="shared" ref="T118:T129" si="95">T117</f>
        <v>122</v>
      </c>
      <c r="U118" s="15">
        <f t="shared" ref="U118:U129" si="96">(H118*Q118*S118)+(J118*R118*T118)</f>
        <v>0</v>
      </c>
      <c r="V118" s="15">
        <f t="shared" ref="V118:V129" si="97">(I118*Q118*S118)+(K118*R118*T118)</f>
        <v>0</v>
      </c>
      <c r="W118" s="15">
        <f t="shared" ref="W118:W129" si="98">N118*W$116</f>
        <v>0</v>
      </c>
      <c r="X118" s="15">
        <f t="shared" ref="X118:X129" si="99">O118*X$116</f>
        <v>0</v>
      </c>
      <c r="Z118" s="15">
        <f t="shared" ref="Z118:Z122" si="100">L118+M118+N118-U118-V118-W118</f>
        <v>1209556.1803867498</v>
      </c>
      <c r="AB118" s="284">
        <v>0</v>
      </c>
    </row>
    <row r="119" spans="1:28" x14ac:dyDescent="0.25">
      <c r="A119" s="356" t="str">
        <f t="shared" si="86"/>
        <v>14 Meals/Week + $350 Flex</v>
      </c>
      <c r="B119" s="356"/>
      <c r="C119" s="356"/>
      <c r="D119" s="22">
        <f t="shared" si="87"/>
        <v>2361.3174833800003</v>
      </c>
      <c r="E119" s="176">
        <v>350</v>
      </c>
      <c r="F119" s="176"/>
      <c r="G119" s="21">
        <f t="shared" si="90"/>
        <v>2011.3174833800003</v>
      </c>
      <c r="H119" s="26">
        <f t="shared" si="88"/>
        <v>3539</v>
      </c>
      <c r="I119" s="178"/>
      <c r="J119" s="26">
        <f t="shared" si="89"/>
        <v>3485</v>
      </c>
      <c r="K119" s="178"/>
      <c r="L119" s="13">
        <f t="shared" si="91"/>
        <v>14127494.003261123</v>
      </c>
      <c r="M119" s="13">
        <f t="shared" si="92"/>
        <v>0</v>
      </c>
      <c r="N119" s="283">
        <f t="shared" si="93"/>
        <v>2458400</v>
      </c>
      <c r="O119" s="283">
        <f t="shared" si="94"/>
        <v>0</v>
      </c>
      <c r="P119" s="179"/>
      <c r="Q119" s="184"/>
      <c r="R119" s="185"/>
      <c r="S119" s="17">
        <f t="shared" ref="S119:S128" si="101">S118</f>
        <v>121</v>
      </c>
      <c r="T119" s="17">
        <f t="shared" si="95"/>
        <v>122</v>
      </c>
      <c r="U119" s="15">
        <f t="shared" si="96"/>
        <v>0</v>
      </c>
      <c r="V119" s="15">
        <f t="shared" si="97"/>
        <v>0</v>
      </c>
      <c r="W119" s="15">
        <f t="shared" si="98"/>
        <v>0</v>
      </c>
      <c r="X119" s="15">
        <f t="shared" si="99"/>
        <v>0</v>
      </c>
      <c r="Z119" s="15">
        <f t="shared" si="100"/>
        <v>16585894.003261123</v>
      </c>
      <c r="AB119" s="284">
        <v>0</v>
      </c>
    </row>
    <row r="120" spans="1:28" x14ac:dyDescent="0.25">
      <c r="A120" s="356" t="str">
        <f t="shared" si="86"/>
        <v>12 Meals/Week + $225 Flex</v>
      </c>
      <c r="B120" s="356"/>
      <c r="C120" s="356"/>
      <c r="D120" s="22">
        <f t="shared" si="87"/>
        <v>2178.9850561600006</v>
      </c>
      <c r="E120" s="176">
        <v>225</v>
      </c>
      <c r="F120" s="176"/>
      <c r="G120" s="21">
        <f t="shared" si="90"/>
        <v>1953.9850561600006</v>
      </c>
      <c r="H120" s="26">
        <f t="shared" si="88"/>
        <v>131</v>
      </c>
      <c r="I120" s="178"/>
      <c r="J120" s="26">
        <f t="shared" si="89"/>
        <v>114</v>
      </c>
      <c r="K120" s="178"/>
      <c r="L120" s="13">
        <f t="shared" si="91"/>
        <v>478726.33875920012</v>
      </c>
      <c r="M120" s="13">
        <f t="shared" si="92"/>
        <v>0</v>
      </c>
      <c r="N120" s="283">
        <f t="shared" si="93"/>
        <v>55125</v>
      </c>
      <c r="O120" s="283">
        <f t="shared" si="94"/>
        <v>0</v>
      </c>
      <c r="P120" s="179"/>
      <c r="Q120" s="184"/>
      <c r="R120" s="185"/>
      <c r="S120" s="17">
        <f t="shared" si="101"/>
        <v>121</v>
      </c>
      <c r="T120" s="17">
        <f t="shared" si="95"/>
        <v>122</v>
      </c>
      <c r="U120" s="15">
        <f t="shared" si="96"/>
        <v>0</v>
      </c>
      <c r="V120" s="15">
        <f t="shared" si="97"/>
        <v>0</v>
      </c>
      <c r="W120" s="15">
        <f t="shared" si="98"/>
        <v>0</v>
      </c>
      <c r="X120" s="15">
        <f t="shared" si="99"/>
        <v>0</v>
      </c>
      <c r="Z120" s="15">
        <f t="shared" si="100"/>
        <v>533851.33875920018</v>
      </c>
      <c r="AB120" s="284">
        <v>0</v>
      </c>
    </row>
    <row r="121" spans="1:28" x14ac:dyDescent="0.25">
      <c r="A121" s="356" t="str">
        <f t="shared" si="86"/>
        <v>10 Meals/Week + $275 Flex</v>
      </c>
      <c r="B121" s="356"/>
      <c r="C121" s="356"/>
      <c r="D121" s="22">
        <f t="shared" si="87"/>
        <v>2174.4830209199999</v>
      </c>
      <c r="E121" s="176">
        <v>275</v>
      </c>
      <c r="F121" s="176"/>
      <c r="G121" s="21">
        <f t="shared" si="90"/>
        <v>1899.4830209199999</v>
      </c>
      <c r="H121" s="26">
        <f t="shared" si="88"/>
        <v>329</v>
      </c>
      <c r="I121" s="178"/>
      <c r="J121" s="26">
        <f t="shared" si="89"/>
        <v>321</v>
      </c>
      <c r="K121" s="178"/>
      <c r="L121" s="13">
        <f t="shared" si="91"/>
        <v>1234663.9635979999</v>
      </c>
      <c r="M121" s="13">
        <f t="shared" si="92"/>
        <v>0</v>
      </c>
      <c r="N121" s="283">
        <f t="shared" si="93"/>
        <v>178750</v>
      </c>
      <c r="O121" s="283">
        <f t="shared" si="94"/>
        <v>0</v>
      </c>
      <c r="P121" s="179"/>
      <c r="Q121" s="184"/>
      <c r="R121" s="185"/>
      <c r="S121" s="17">
        <f t="shared" si="101"/>
        <v>121</v>
      </c>
      <c r="T121" s="17">
        <f t="shared" si="95"/>
        <v>122</v>
      </c>
      <c r="U121" s="15">
        <f t="shared" si="96"/>
        <v>0</v>
      </c>
      <c r="V121" s="15">
        <f t="shared" si="97"/>
        <v>0</v>
      </c>
      <c r="W121" s="15">
        <f t="shared" si="98"/>
        <v>0</v>
      </c>
      <c r="X121" s="15">
        <f t="shared" si="99"/>
        <v>0</v>
      </c>
      <c r="Z121" s="15">
        <f t="shared" si="100"/>
        <v>1413413.9635979999</v>
      </c>
      <c r="AB121" s="284">
        <v>0</v>
      </c>
    </row>
    <row r="122" spans="1:28" x14ac:dyDescent="0.25">
      <c r="A122" s="356" t="str">
        <f t="shared" si="86"/>
        <v>8 Meals/Week + $425 Flex</v>
      </c>
      <c r="B122" s="356"/>
      <c r="C122" s="356"/>
      <c r="D122" s="22">
        <f t="shared" si="87"/>
        <v>2298.2889900200003</v>
      </c>
      <c r="E122" s="176">
        <v>425</v>
      </c>
      <c r="F122" s="176"/>
      <c r="G122" s="21">
        <f t="shared" si="90"/>
        <v>1873.2889900200003</v>
      </c>
      <c r="H122" s="26">
        <f t="shared" si="88"/>
        <v>729</v>
      </c>
      <c r="I122" s="178"/>
      <c r="J122" s="26">
        <f t="shared" si="89"/>
        <v>720</v>
      </c>
      <c r="K122" s="178"/>
      <c r="L122" s="13">
        <f t="shared" si="91"/>
        <v>2714395.7465389804</v>
      </c>
      <c r="M122" s="13">
        <f t="shared" si="92"/>
        <v>0</v>
      </c>
      <c r="N122" s="283">
        <f t="shared" si="93"/>
        <v>615825</v>
      </c>
      <c r="O122" s="283">
        <f t="shared" si="94"/>
        <v>0</v>
      </c>
      <c r="P122" s="179"/>
      <c r="Q122" s="184"/>
      <c r="R122" s="185"/>
      <c r="S122" s="17">
        <f t="shared" si="101"/>
        <v>121</v>
      </c>
      <c r="T122" s="17">
        <f t="shared" si="95"/>
        <v>122</v>
      </c>
      <c r="U122" s="15">
        <f t="shared" si="96"/>
        <v>0</v>
      </c>
      <c r="V122" s="15">
        <f t="shared" si="97"/>
        <v>0</v>
      </c>
      <c r="W122" s="15">
        <f t="shared" si="98"/>
        <v>0</v>
      </c>
      <c r="X122" s="15">
        <f t="shared" si="99"/>
        <v>0</v>
      </c>
      <c r="Z122" s="15">
        <f t="shared" si="100"/>
        <v>3330220.7465389804</v>
      </c>
      <c r="AB122" s="284">
        <v>0</v>
      </c>
    </row>
    <row r="123" spans="1:28" x14ac:dyDescent="0.25">
      <c r="A123" s="356" t="str">
        <f t="shared" si="86"/>
        <v>50 Meals + $225 Dining Dollars</v>
      </c>
      <c r="B123" s="356"/>
      <c r="C123" s="356"/>
      <c r="D123" s="22">
        <f t="shared" si="87"/>
        <v>1229.05562052</v>
      </c>
      <c r="E123" s="176"/>
      <c r="F123" s="176">
        <v>225</v>
      </c>
      <c r="G123" s="21">
        <f t="shared" si="90"/>
        <v>1004.05562052</v>
      </c>
      <c r="H123" s="26">
        <f t="shared" si="88"/>
        <v>0</v>
      </c>
      <c r="I123" s="178"/>
      <c r="J123" s="26">
        <f t="shared" si="89"/>
        <v>0</v>
      </c>
      <c r="K123" s="178"/>
      <c r="L123" s="13">
        <f t="shared" si="91"/>
        <v>0</v>
      </c>
      <c r="M123" s="13">
        <f t="shared" si="92"/>
        <v>0</v>
      </c>
      <c r="N123" s="283">
        <f t="shared" si="93"/>
        <v>0</v>
      </c>
      <c r="O123" s="283">
        <f t="shared" si="94"/>
        <v>0</v>
      </c>
      <c r="P123" s="179"/>
      <c r="Q123" s="184"/>
      <c r="R123" s="185"/>
      <c r="S123" s="17">
        <f t="shared" si="101"/>
        <v>121</v>
      </c>
      <c r="T123" s="17">
        <f t="shared" si="95"/>
        <v>122</v>
      </c>
      <c r="U123" s="15">
        <f t="shared" si="96"/>
        <v>0</v>
      </c>
      <c r="V123" s="15">
        <f t="shared" si="97"/>
        <v>0</v>
      </c>
      <c r="W123" s="15">
        <f t="shared" si="98"/>
        <v>0</v>
      </c>
      <c r="X123" s="15">
        <f t="shared" si="99"/>
        <v>0</v>
      </c>
      <c r="Z123" s="284">
        <v>0</v>
      </c>
      <c r="AB123" s="15">
        <f t="shared" ref="AB123:AB129" si="102">L123+M123+O123-U123-V123-X123</f>
        <v>0</v>
      </c>
    </row>
    <row r="124" spans="1:28" x14ac:dyDescent="0.25">
      <c r="A124" s="356" t="str">
        <f t="shared" si="86"/>
        <v>25 Meals + $200 Dining Dollars</v>
      </c>
      <c r="B124" s="356"/>
      <c r="C124" s="356"/>
      <c r="D124" s="22">
        <f t="shared" si="87"/>
        <v>1020.8364906700001</v>
      </c>
      <c r="E124" s="176"/>
      <c r="F124" s="176">
        <v>200</v>
      </c>
      <c r="G124" s="21">
        <f t="shared" si="90"/>
        <v>820.8364906700001</v>
      </c>
      <c r="H124" s="26">
        <f t="shared" si="88"/>
        <v>0</v>
      </c>
      <c r="I124" s="178"/>
      <c r="J124" s="26">
        <f t="shared" si="89"/>
        <v>0</v>
      </c>
      <c r="K124" s="178"/>
      <c r="L124" s="13">
        <f t="shared" si="91"/>
        <v>0</v>
      </c>
      <c r="M124" s="13">
        <f t="shared" si="92"/>
        <v>0</v>
      </c>
      <c r="N124" s="283">
        <f t="shared" si="93"/>
        <v>0</v>
      </c>
      <c r="O124" s="283">
        <f t="shared" si="94"/>
        <v>0</v>
      </c>
      <c r="P124" s="179"/>
      <c r="Q124" s="184"/>
      <c r="R124" s="185"/>
      <c r="S124" s="17">
        <f t="shared" si="101"/>
        <v>121</v>
      </c>
      <c r="T124" s="17">
        <f t="shared" si="95"/>
        <v>122</v>
      </c>
      <c r="U124" s="15">
        <f t="shared" si="96"/>
        <v>0</v>
      </c>
      <c r="V124" s="15">
        <f t="shared" si="97"/>
        <v>0</v>
      </c>
      <c r="W124" s="15">
        <f t="shared" si="98"/>
        <v>0</v>
      </c>
      <c r="X124" s="15">
        <f t="shared" si="99"/>
        <v>0</v>
      </c>
      <c r="Z124" s="284">
        <v>0</v>
      </c>
      <c r="AB124" s="15">
        <f t="shared" si="102"/>
        <v>0</v>
      </c>
    </row>
    <row r="125" spans="1:28" x14ac:dyDescent="0.25">
      <c r="A125" s="356" t="str">
        <f t="shared" si="86"/>
        <v>$1,000 Dining Dollars</v>
      </c>
      <c r="B125" s="356"/>
      <c r="C125" s="356"/>
      <c r="D125" s="22">
        <v>1000</v>
      </c>
      <c r="E125" s="176"/>
      <c r="F125" s="176">
        <v>1000</v>
      </c>
      <c r="G125" s="21">
        <f t="shared" si="90"/>
        <v>0</v>
      </c>
      <c r="H125" s="26">
        <f t="shared" si="88"/>
        <v>0</v>
      </c>
      <c r="I125" s="178"/>
      <c r="J125" s="26">
        <f t="shared" si="89"/>
        <v>0</v>
      </c>
      <c r="K125" s="178"/>
      <c r="L125" s="13">
        <f t="shared" si="91"/>
        <v>0</v>
      </c>
      <c r="M125" s="13">
        <f t="shared" si="92"/>
        <v>0</v>
      </c>
      <c r="N125" s="283">
        <f t="shared" si="93"/>
        <v>0</v>
      </c>
      <c r="O125" s="283">
        <f t="shared" si="94"/>
        <v>0</v>
      </c>
      <c r="P125" s="179"/>
      <c r="Q125" s="184"/>
      <c r="R125" s="185"/>
      <c r="S125" s="17">
        <f t="shared" si="101"/>
        <v>121</v>
      </c>
      <c r="T125" s="17">
        <f t="shared" si="95"/>
        <v>122</v>
      </c>
      <c r="U125" s="15">
        <f t="shared" si="96"/>
        <v>0</v>
      </c>
      <c r="V125" s="15">
        <f t="shared" si="97"/>
        <v>0</v>
      </c>
      <c r="W125" s="15">
        <f t="shared" si="98"/>
        <v>0</v>
      </c>
      <c r="X125" s="15">
        <f t="shared" si="99"/>
        <v>0</v>
      </c>
      <c r="Z125" s="284">
        <v>0</v>
      </c>
      <c r="AB125" s="15">
        <f t="shared" si="102"/>
        <v>0</v>
      </c>
    </row>
    <row r="126" spans="1:28" x14ac:dyDescent="0.25">
      <c r="A126" s="356" t="str">
        <f t="shared" si="86"/>
        <v>$500 Dining Dollars</v>
      </c>
      <c r="B126" s="356"/>
      <c r="C126" s="356"/>
      <c r="D126" s="22">
        <v>500</v>
      </c>
      <c r="E126" s="176"/>
      <c r="F126" s="176">
        <v>500</v>
      </c>
      <c r="G126" s="21">
        <f t="shared" si="90"/>
        <v>0</v>
      </c>
      <c r="H126" s="26">
        <f t="shared" si="88"/>
        <v>0</v>
      </c>
      <c r="I126" s="178"/>
      <c r="J126" s="26">
        <f t="shared" si="89"/>
        <v>0</v>
      </c>
      <c r="K126" s="178"/>
      <c r="L126" s="13">
        <f t="shared" si="91"/>
        <v>0</v>
      </c>
      <c r="M126" s="13">
        <f t="shared" si="92"/>
        <v>0</v>
      </c>
      <c r="N126" s="283">
        <f t="shared" si="93"/>
        <v>0</v>
      </c>
      <c r="O126" s="283">
        <f t="shared" si="94"/>
        <v>0</v>
      </c>
      <c r="P126" s="179"/>
      <c r="Q126" s="184"/>
      <c r="R126" s="185"/>
      <c r="S126" s="17">
        <f t="shared" si="101"/>
        <v>121</v>
      </c>
      <c r="T126" s="17">
        <f t="shared" si="95"/>
        <v>122</v>
      </c>
      <c r="U126" s="15">
        <f t="shared" si="96"/>
        <v>0</v>
      </c>
      <c r="V126" s="15">
        <f t="shared" si="97"/>
        <v>0</v>
      </c>
      <c r="W126" s="15">
        <f t="shared" si="98"/>
        <v>0</v>
      </c>
      <c r="X126" s="15">
        <f t="shared" si="99"/>
        <v>0</v>
      </c>
      <c r="Z126" s="284">
        <v>0</v>
      </c>
      <c r="AB126" s="15">
        <f t="shared" si="102"/>
        <v>0</v>
      </c>
    </row>
    <row r="127" spans="1:28" x14ac:dyDescent="0.25">
      <c r="A127" s="356" t="str">
        <f t="shared" si="86"/>
        <v>Faculty 90</v>
      </c>
      <c r="B127" s="356"/>
      <c r="C127" s="356"/>
      <c r="D127" s="22">
        <f t="shared" si="87"/>
        <v>486.21980592000011</v>
      </c>
      <c r="E127" s="176"/>
      <c r="F127" s="176"/>
      <c r="G127" s="21">
        <f t="shared" si="90"/>
        <v>486.21980592000011</v>
      </c>
      <c r="H127" s="26">
        <f t="shared" si="88"/>
        <v>0</v>
      </c>
      <c r="I127" s="178"/>
      <c r="J127" s="26">
        <f t="shared" si="89"/>
        <v>0</v>
      </c>
      <c r="K127" s="178"/>
      <c r="L127" s="13">
        <f t="shared" si="91"/>
        <v>0</v>
      </c>
      <c r="M127" s="13">
        <f t="shared" si="92"/>
        <v>0</v>
      </c>
      <c r="N127" s="283">
        <f t="shared" si="93"/>
        <v>0</v>
      </c>
      <c r="O127" s="283">
        <f t="shared" si="94"/>
        <v>0</v>
      </c>
      <c r="P127" s="179"/>
      <c r="Q127" s="184"/>
      <c r="R127" s="185"/>
      <c r="S127" s="17">
        <f t="shared" si="101"/>
        <v>121</v>
      </c>
      <c r="T127" s="17">
        <f t="shared" si="95"/>
        <v>122</v>
      </c>
      <c r="U127" s="15">
        <f t="shared" si="96"/>
        <v>0</v>
      </c>
      <c r="V127" s="15">
        <f t="shared" si="97"/>
        <v>0</v>
      </c>
      <c r="W127" s="15">
        <f t="shared" si="98"/>
        <v>0</v>
      </c>
      <c r="X127" s="15">
        <f t="shared" si="99"/>
        <v>0</v>
      </c>
      <c r="Z127" s="284">
        <v>0</v>
      </c>
      <c r="AB127" s="15">
        <f t="shared" si="102"/>
        <v>0</v>
      </c>
    </row>
    <row r="128" spans="1:28" x14ac:dyDescent="0.25">
      <c r="A128" s="356" t="str">
        <f t="shared" si="86"/>
        <v>Faculty 60</v>
      </c>
      <c r="B128" s="356"/>
      <c r="C128" s="356"/>
      <c r="D128" s="22">
        <f t="shared" ref="D128:D129" si="103">D102*(1+G$113)</f>
        <v>314.705376</v>
      </c>
      <c r="E128" s="176"/>
      <c r="F128" s="176"/>
      <c r="G128" s="21">
        <f t="shared" si="90"/>
        <v>314.705376</v>
      </c>
      <c r="H128" s="26">
        <f t="shared" ref="H128:H129" si="104">H102</f>
        <v>0</v>
      </c>
      <c r="I128" s="178"/>
      <c r="J128" s="26">
        <f t="shared" ref="J128:J129" si="105">J102</f>
        <v>0</v>
      </c>
      <c r="K128" s="178"/>
      <c r="L128" s="13">
        <f t="shared" si="91"/>
        <v>0</v>
      </c>
      <c r="M128" s="13">
        <f t="shared" si="92"/>
        <v>0</v>
      </c>
      <c r="N128" s="283">
        <f t="shared" si="93"/>
        <v>0</v>
      </c>
      <c r="O128" s="283">
        <f t="shared" si="94"/>
        <v>0</v>
      </c>
      <c r="P128" s="179"/>
      <c r="Q128" s="184"/>
      <c r="R128" s="185"/>
      <c r="S128" s="17">
        <f t="shared" si="101"/>
        <v>121</v>
      </c>
      <c r="T128" s="17">
        <f t="shared" si="95"/>
        <v>122</v>
      </c>
      <c r="U128" s="15">
        <f t="shared" si="96"/>
        <v>0</v>
      </c>
      <c r="V128" s="15">
        <f t="shared" si="97"/>
        <v>0</v>
      </c>
      <c r="W128" s="15">
        <f t="shared" si="98"/>
        <v>0</v>
      </c>
      <c r="X128" s="15">
        <f t="shared" si="99"/>
        <v>0</v>
      </c>
      <c r="Z128" s="284">
        <v>0</v>
      </c>
      <c r="AB128" s="15">
        <f t="shared" si="102"/>
        <v>0</v>
      </c>
    </row>
    <row r="129" spans="1:28" x14ac:dyDescent="0.25">
      <c r="A129" s="356" t="str">
        <f t="shared" si="86"/>
        <v>Faculty 30</v>
      </c>
      <c r="B129" s="356"/>
      <c r="C129" s="356"/>
      <c r="D129" s="22">
        <f t="shared" si="103"/>
        <v>157.352688</v>
      </c>
      <c r="E129" s="176"/>
      <c r="F129" s="176"/>
      <c r="G129" s="22">
        <f t="shared" si="90"/>
        <v>157.352688</v>
      </c>
      <c r="H129" s="26">
        <f t="shared" si="104"/>
        <v>0</v>
      </c>
      <c r="I129" s="187"/>
      <c r="J129" s="26">
        <f t="shared" si="105"/>
        <v>0</v>
      </c>
      <c r="K129" s="187"/>
      <c r="L129" s="14">
        <f t="shared" si="91"/>
        <v>0</v>
      </c>
      <c r="M129" s="13">
        <f t="shared" si="92"/>
        <v>0</v>
      </c>
      <c r="N129" s="283">
        <f t="shared" si="93"/>
        <v>0</v>
      </c>
      <c r="O129" s="283">
        <f t="shared" si="94"/>
        <v>0</v>
      </c>
      <c r="P129" s="179"/>
      <c r="Q129" s="188"/>
      <c r="R129" s="189"/>
      <c r="S129" s="19">
        <f>S127</f>
        <v>121</v>
      </c>
      <c r="T129" s="24">
        <f t="shared" si="95"/>
        <v>122</v>
      </c>
      <c r="U129" s="15">
        <f t="shared" si="96"/>
        <v>0</v>
      </c>
      <c r="V129" s="15">
        <f t="shared" si="97"/>
        <v>0</v>
      </c>
      <c r="W129" s="15">
        <f t="shared" si="98"/>
        <v>0</v>
      </c>
      <c r="X129" s="15">
        <f t="shared" si="99"/>
        <v>0</v>
      </c>
      <c r="Z129" s="285">
        <v>0</v>
      </c>
      <c r="AB129" s="16">
        <f t="shared" si="102"/>
        <v>0</v>
      </c>
    </row>
    <row r="130" spans="1:28" s="53" customFormat="1" x14ac:dyDescent="0.25">
      <c r="B130" s="59"/>
      <c r="C130" s="59"/>
      <c r="D130" s="59"/>
      <c r="E130" s="59"/>
      <c r="F130" s="59"/>
      <c r="G130" s="59"/>
      <c r="H130" s="33">
        <f>SUM(H117:H129)</f>
        <v>5378</v>
      </c>
      <c r="I130" s="34">
        <f>SUM(I117:I129)</f>
        <v>0</v>
      </c>
      <c r="J130" s="33">
        <f t="shared" ref="J130:K130" si="106">SUM(J117:J129)</f>
        <v>5064</v>
      </c>
      <c r="K130" s="34">
        <f t="shared" si="106"/>
        <v>0</v>
      </c>
      <c r="L130" s="35">
        <f t="shared" ref="L130:M130" si="107">SUM(L117:L129)</f>
        <v>20908750.191633336</v>
      </c>
      <c r="M130" s="35">
        <f t="shared" si="107"/>
        <v>0</v>
      </c>
      <c r="N130" s="35">
        <v>1903725</v>
      </c>
      <c r="O130" s="36">
        <v>0</v>
      </c>
      <c r="P130" s="190"/>
      <c r="Q130" s="126"/>
      <c r="R130" s="126"/>
      <c r="S130" s="190"/>
      <c r="T130" s="93"/>
      <c r="U130" s="36">
        <f>SUM(U117:U129)</f>
        <v>0</v>
      </c>
      <c r="V130" s="36">
        <f>SUM(V117:V129)</f>
        <v>0</v>
      </c>
      <c r="W130" s="36">
        <f>SUM(W117:W129)</f>
        <v>0</v>
      </c>
      <c r="X130" s="36">
        <f>SUM(X117:X129)</f>
        <v>0</v>
      </c>
      <c r="Z130" s="37">
        <f>SUM(Z117:Z129)</f>
        <v>24377950.191633336</v>
      </c>
      <c r="AB130" s="37">
        <f>SUM(AB117:AB129)</f>
        <v>0</v>
      </c>
    </row>
    <row r="131" spans="1:28" x14ac:dyDescent="0.25">
      <c r="B131" s="59"/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S131" s="179"/>
      <c r="U131" s="11"/>
      <c r="V131" s="11"/>
      <c r="W131" s="11"/>
      <c r="X131" s="11"/>
      <c r="Z131" s="11"/>
      <c r="AB131" s="11"/>
    </row>
    <row r="132" spans="1:28" x14ac:dyDescent="0.25">
      <c r="A132" s="53" t="s">
        <v>67</v>
      </c>
      <c r="B132" s="1">
        <f>B113</f>
        <v>2030</v>
      </c>
      <c r="C132" s="53" t="s">
        <v>179</v>
      </c>
      <c r="D132" s="59"/>
      <c r="E132" s="59"/>
      <c r="F132" s="59"/>
      <c r="G132" s="59"/>
      <c r="H132" s="192"/>
      <c r="I132" s="192"/>
      <c r="J132" s="192"/>
      <c r="K132" s="192"/>
      <c r="L132" s="193"/>
      <c r="M132" s="193"/>
      <c r="N132" s="193"/>
      <c r="O132" s="193"/>
      <c r="P132" s="179"/>
      <c r="S132" s="179"/>
      <c r="T132" s="194"/>
    </row>
    <row r="133" spans="1:28" ht="13.15" customHeight="1" x14ac:dyDescent="0.25">
      <c r="A133" s="318" t="s">
        <v>161</v>
      </c>
      <c r="B133" s="318"/>
      <c r="C133" s="318"/>
      <c r="D133" s="336" t="s">
        <v>162</v>
      </c>
      <c r="E133" s="336" t="s">
        <v>163</v>
      </c>
      <c r="F133" s="336" t="s">
        <v>258</v>
      </c>
      <c r="G133" s="336" t="s">
        <v>164</v>
      </c>
      <c r="H133" s="377" t="s">
        <v>53</v>
      </c>
      <c r="I133" s="378"/>
      <c r="J133" s="377" t="s">
        <v>54</v>
      </c>
      <c r="K133" s="378"/>
      <c r="L133" s="389" t="s">
        <v>165</v>
      </c>
      <c r="M133" s="390"/>
      <c r="N133" s="390"/>
      <c r="O133" s="391"/>
      <c r="Q133" s="395" t="s">
        <v>166</v>
      </c>
      <c r="R133" s="396"/>
      <c r="S133" s="387" t="s">
        <v>167</v>
      </c>
      <c r="T133" s="388"/>
      <c r="U133" s="389" t="s">
        <v>168</v>
      </c>
      <c r="V133" s="390"/>
      <c r="W133" s="390"/>
      <c r="X133" s="391"/>
      <c r="Z133" s="392" t="s">
        <v>257</v>
      </c>
      <c r="AB133" s="392" t="s">
        <v>259</v>
      </c>
    </row>
    <row r="134" spans="1:28" ht="13.15" customHeight="1" x14ac:dyDescent="0.25">
      <c r="A134" s="318"/>
      <c r="B134" s="318"/>
      <c r="C134" s="318"/>
      <c r="D134" s="368"/>
      <c r="E134" s="368"/>
      <c r="F134" s="368"/>
      <c r="G134" s="368"/>
      <c r="H134" s="379" t="s">
        <v>169</v>
      </c>
      <c r="I134" s="381" t="s">
        <v>170</v>
      </c>
      <c r="J134" s="360" t="s">
        <v>169</v>
      </c>
      <c r="K134" s="383" t="s">
        <v>170</v>
      </c>
      <c r="L134" s="366" t="s">
        <v>171</v>
      </c>
      <c r="M134" s="366" t="s">
        <v>172</v>
      </c>
      <c r="N134" s="366" t="s">
        <v>173</v>
      </c>
      <c r="O134" s="366" t="s">
        <v>125</v>
      </c>
      <c r="P134" s="105"/>
      <c r="Q134" s="385" t="s">
        <v>53</v>
      </c>
      <c r="R134" s="364" t="s">
        <v>54</v>
      </c>
      <c r="S134" s="385" t="s">
        <v>53</v>
      </c>
      <c r="T134" s="364" t="s">
        <v>54</v>
      </c>
      <c r="U134" s="366" t="s">
        <v>171</v>
      </c>
      <c r="V134" s="366" t="s">
        <v>172</v>
      </c>
      <c r="W134" s="231" t="s">
        <v>173</v>
      </c>
      <c r="X134" s="231" t="s">
        <v>125</v>
      </c>
      <c r="Z134" s="393"/>
      <c r="AB134" s="393"/>
    </row>
    <row r="135" spans="1:28" x14ac:dyDescent="0.25">
      <c r="A135" s="318"/>
      <c r="B135" s="318"/>
      <c r="C135" s="318"/>
      <c r="D135" s="337"/>
      <c r="E135" s="337"/>
      <c r="F135" s="337"/>
      <c r="G135" s="337"/>
      <c r="H135" s="380"/>
      <c r="I135" s="382"/>
      <c r="J135" s="361"/>
      <c r="K135" s="384"/>
      <c r="L135" s="367"/>
      <c r="M135" s="367"/>
      <c r="N135" s="367"/>
      <c r="O135" s="367"/>
      <c r="P135" s="105"/>
      <c r="Q135" s="386"/>
      <c r="R135" s="365"/>
      <c r="S135" s="386"/>
      <c r="T135" s="365"/>
      <c r="U135" s="367"/>
      <c r="V135" s="367"/>
      <c r="W135" s="175">
        <v>0</v>
      </c>
      <c r="X135" s="175">
        <v>0</v>
      </c>
      <c r="Z135" s="394"/>
      <c r="AB135" s="394"/>
    </row>
    <row r="136" spans="1:28" x14ac:dyDescent="0.25">
      <c r="A136" s="356" t="str">
        <f>A110</f>
        <v>19 Meals/Week</v>
      </c>
      <c r="B136" s="356"/>
      <c r="C136" s="356"/>
      <c r="D136" s="22">
        <f>D110*(1+G$113)</f>
        <v>2303.9165340699997</v>
      </c>
      <c r="E136" s="176"/>
      <c r="F136" s="176"/>
      <c r="G136" s="22">
        <f>D136-E136</f>
        <v>2303.9165340699997</v>
      </c>
      <c r="H136" s="26">
        <f>H110</f>
        <v>69</v>
      </c>
      <c r="I136" s="178"/>
      <c r="J136" s="26">
        <f>J110</f>
        <v>188</v>
      </c>
      <c r="K136" s="178"/>
      <c r="L136" s="12">
        <f>G136*(H136+J136)</f>
        <v>592106.54925598996</v>
      </c>
      <c r="M136" s="12">
        <f>G136*(I136+K136)</f>
        <v>0</v>
      </c>
      <c r="N136" s="283">
        <f t="shared" ref="N136" si="108">E136*(H136+I136+J136+K136)</f>
        <v>0</v>
      </c>
      <c r="O136" s="283">
        <f>F136*(I136+J136+K136+H136)</f>
        <v>0</v>
      </c>
      <c r="P136" s="179"/>
      <c r="Q136" s="252"/>
      <c r="R136" s="253"/>
      <c r="S136" s="257">
        <f>S110</f>
        <v>38</v>
      </c>
      <c r="T136" s="257">
        <f>T110</f>
        <v>38</v>
      </c>
      <c r="U136" s="22">
        <f>(H136*Q136*S136)+(J136*R136*T136)</f>
        <v>0</v>
      </c>
      <c r="V136" s="22">
        <f>(I136*Q136*S136)++(K136*R136*T136)</f>
        <v>0</v>
      </c>
      <c r="W136" s="16">
        <f>N136*W135</f>
        <v>0</v>
      </c>
      <c r="X136" s="16">
        <f>O136*X135</f>
        <v>0</v>
      </c>
      <c r="Z136" s="22">
        <f>L136+M136+O136-U136-V136-X136</f>
        <v>592106.54925598996</v>
      </c>
      <c r="AA136" s="166"/>
      <c r="AB136" s="286" t="s">
        <v>261</v>
      </c>
    </row>
    <row r="137" spans="1:28" s="53" customFormat="1" x14ac:dyDescent="0.25">
      <c r="B137" s="59"/>
      <c r="C137" s="59"/>
      <c r="D137" s="59"/>
      <c r="E137" s="59"/>
      <c r="F137" s="59"/>
      <c r="G137" s="59"/>
      <c r="H137" s="33">
        <f t="shared" ref="H137:M137" si="109">SUM(H136:H136)</f>
        <v>69</v>
      </c>
      <c r="I137" s="34">
        <f t="shared" si="109"/>
        <v>0</v>
      </c>
      <c r="J137" s="33">
        <f t="shared" si="109"/>
        <v>188</v>
      </c>
      <c r="K137" s="34">
        <f t="shared" si="109"/>
        <v>0</v>
      </c>
      <c r="L137" s="35">
        <f t="shared" si="109"/>
        <v>592106.54925598996</v>
      </c>
      <c r="M137" s="35">
        <f t="shared" si="109"/>
        <v>0</v>
      </c>
      <c r="N137" s="35">
        <f>SUM(N136)</f>
        <v>0</v>
      </c>
      <c r="O137" s="35">
        <f>SUM(O136)</f>
        <v>0</v>
      </c>
      <c r="P137" s="190"/>
      <c r="Q137" s="126"/>
      <c r="R137" s="126"/>
      <c r="S137" s="190"/>
      <c r="T137" s="93"/>
      <c r="U137" s="37">
        <f>SUM(U136:U136)</f>
        <v>0</v>
      </c>
      <c r="V137" s="37">
        <f>SUM(V136:V136)</f>
        <v>0</v>
      </c>
      <c r="W137" s="37">
        <f>SUM(W136)</f>
        <v>0</v>
      </c>
      <c r="X137" s="37">
        <f>SUM(X136)</f>
        <v>0</v>
      </c>
      <c r="Z137" s="37">
        <f>SUM(Z136:Z136)</f>
        <v>592106.54925598996</v>
      </c>
      <c r="AB137" s="37">
        <f>SUM(AB136:AB136)</f>
        <v>0</v>
      </c>
    </row>
    <row r="139" spans="1:28" x14ac:dyDescent="0.25">
      <c r="A139" s="53" t="s">
        <v>67</v>
      </c>
      <c r="B139" s="1">
        <f>B113+1</f>
        <v>2031</v>
      </c>
      <c r="C139" s="53" t="s">
        <v>160</v>
      </c>
      <c r="D139" s="58" t="s">
        <v>180</v>
      </c>
      <c r="E139" s="58"/>
      <c r="F139" s="58"/>
      <c r="G139" s="195">
        <v>0.03</v>
      </c>
      <c r="J139" s="11"/>
      <c r="K139" s="11"/>
      <c r="L139" s="164"/>
      <c r="M139" s="164"/>
      <c r="N139" s="164"/>
      <c r="O139" s="164"/>
      <c r="P139" s="60"/>
      <c r="Q139" s="165"/>
      <c r="R139" s="165"/>
      <c r="S139" s="60"/>
      <c r="U139" s="164"/>
      <c r="V139" s="164"/>
      <c r="W139" s="164"/>
      <c r="X139" s="164"/>
    </row>
    <row r="140" spans="1:28" ht="13.15" customHeight="1" x14ac:dyDescent="0.25">
      <c r="A140" s="318" t="s">
        <v>161</v>
      </c>
      <c r="B140" s="318"/>
      <c r="C140" s="318"/>
      <c r="D140" s="336" t="s">
        <v>162</v>
      </c>
      <c r="E140" s="336" t="s">
        <v>163</v>
      </c>
      <c r="F140" s="336" t="s">
        <v>258</v>
      </c>
      <c r="G140" s="336" t="s">
        <v>164</v>
      </c>
      <c r="H140" s="377" t="s">
        <v>31</v>
      </c>
      <c r="I140" s="378"/>
      <c r="J140" s="377" t="s">
        <v>32</v>
      </c>
      <c r="K140" s="378"/>
      <c r="L140" s="389" t="s">
        <v>165</v>
      </c>
      <c r="M140" s="390"/>
      <c r="N140" s="390"/>
      <c r="O140" s="391"/>
      <c r="Q140" s="397" t="s">
        <v>166</v>
      </c>
      <c r="R140" s="397"/>
      <c r="S140" s="398" t="s">
        <v>167</v>
      </c>
      <c r="T140" s="398"/>
      <c r="U140" s="389" t="s">
        <v>168</v>
      </c>
      <c r="V140" s="390"/>
      <c r="W140" s="390"/>
      <c r="X140" s="391"/>
      <c r="Z140" s="392" t="s">
        <v>257</v>
      </c>
      <c r="AB140" s="392" t="s">
        <v>259</v>
      </c>
    </row>
    <row r="141" spans="1:28" ht="13.15" customHeight="1" x14ac:dyDescent="0.25">
      <c r="A141" s="318"/>
      <c r="B141" s="318"/>
      <c r="C141" s="318"/>
      <c r="D141" s="368"/>
      <c r="E141" s="368"/>
      <c r="F141" s="368"/>
      <c r="G141" s="369"/>
      <c r="H141" s="360" t="s">
        <v>169</v>
      </c>
      <c r="I141" s="362" t="s">
        <v>170</v>
      </c>
      <c r="J141" s="360" t="s">
        <v>169</v>
      </c>
      <c r="K141" s="362" t="s">
        <v>170</v>
      </c>
      <c r="L141" s="366" t="s">
        <v>171</v>
      </c>
      <c r="M141" s="366" t="s">
        <v>172</v>
      </c>
      <c r="N141" s="366" t="s">
        <v>173</v>
      </c>
      <c r="O141" s="366" t="s">
        <v>125</v>
      </c>
      <c r="P141" s="105"/>
      <c r="Q141" s="385" t="s">
        <v>31</v>
      </c>
      <c r="R141" s="371" t="s">
        <v>32</v>
      </c>
      <c r="S141" s="373" t="s">
        <v>31</v>
      </c>
      <c r="T141" s="375" t="s">
        <v>32</v>
      </c>
      <c r="U141" s="366" t="s">
        <v>171</v>
      </c>
      <c r="V141" s="366" t="s">
        <v>172</v>
      </c>
      <c r="W141" s="231" t="s">
        <v>173</v>
      </c>
      <c r="X141" s="231" t="s">
        <v>125</v>
      </c>
      <c r="Z141" s="393"/>
      <c r="AB141" s="393"/>
    </row>
    <row r="142" spans="1:28" x14ac:dyDescent="0.25">
      <c r="A142" s="318"/>
      <c r="B142" s="318"/>
      <c r="C142" s="318"/>
      <c r="D142" s="337"/>
      <c r="E142" s="337"/>
      <c r="F142" s="337"/>
      <c r="G142" s="370"/>
      <c r="H142" s="361"/>
      <c r="I142" s="363"/>
      <c r="J142" s="361"/>
      <c r="K142" s="363"/>
      <c r="L142" s="367"/>
      <c r="M142" s="367"/>
      <c r="N142" s="367"/>
      <c r="O142" s="367"/>
      <c r="P142" s="105"/>
      <c r="Q142" s="386"/>
      <c r="R142" s="372"/>
      <c r="S142" s="374"/>
      <c r="T142" s="376"/>
      <c r="U142" s="367"/>
      <c r="V142" s="367"/>
      <c r="W142" s="175">
        <v>0</v>
      </c>
      <c r="X142" s="175">
        <v>0</v>
      </c>
      <c r="Z142" s="394"/>
      <c r="AB142" s="394"/>
    </row>
    <row r="143" spans="1:28" x14ac:dyDescent="0.25">
      <c r="A143" s="356" t="str">
        <f t="shared" ref="A143:A155" si="110">A117</f>
        <v>Unlimited + $150 Flex</v>
      </c>
      <c r="B143" s="356"/>
      <c r="C143" s="356"/>
      <c r="D143" s="22">
        <f t="shared" ref="D143:D153" si="111">D117*(1+G$139)</f>
        <v>2448.3868449216002</v>
      </c>
      <c r="E143" s="176">
        <v>150</v>
      </c>
      <c r="F143" s="176"/>
      <c r="G143" s="21">
        <f>D143-E143-F143</f>
        <v>2298.3868449216002</v>
      </c>
      <c r="H143" s="26">
        <f t="shared" ref="H143:H153" si="112">H117</f>
        <v>329</v>
      </c>
      <c r="I143" s="178"/>
      <c r="J143" s="26">
        <f t="shared" ref="J143:J153" si="113">J117</f>
        <v>220</v>
      </c>
      <c r="K143" s="178"/>
      <c r="L143" s="12">
        <f>G143*(H143+J143)</f>
        <v>1261814.3778619585</v>
      </c>
      <c r="M143" s="12">
        <f>G143*(I143+K143)</f>
        <v>0</v>
      </c>
      <c r="N143" s="283">
        <f>E143*(H143+I143+J143+K143)</f>
        <v>82350</v>
      </c>
      <c r="O143" s="283">
        <f>F143*(I143+J143+K143+H143)</f>
        <v>0</v>
      </c>
      <c r="P143" s="179"/>
      <c r="Q143" s="180"/>
      <c r="R143" s="181"/>
      <c r="S143" s="23">
        <f>S117</f>
        <v>121</v>
      </c>
      <c r="T143" s="23">
        <f>T117</f>
        <v>122</v>
      </c>
      <c r="U143" s="15">
        <f>(H143*Q143*S143)+(J143*R143*T143)</f>
        <v>0</v>
      </c>
      <c r="V143" s="15">
        <f>(I143*Q143*S143)+(K143*R143*T143)</f>
        <v>0</v>
      </c>
      <c r="W143" s="15">
        <f>N143*W$142</f>
        <v>0</v>
      </c>
      <c r="X143" s="15">
        <f>O143*X$142</f>
        <v>0</v>
      </c>
      <c r="Z143" s="21">
        <f>L143+M143+N143-U143-V143-W143</f>
        <v>1344164.3778619585</v>
      </c>
      <c r="AA143" s="166"/>
      <c r="AB143" s="284">
        <v>0</v>
      </c>
    </row>
    <row r="144" spans="1:28" x14ac:dyDescent="0.25">
      <c r="A144" s="356" t="str">
        <f t="shared" si="110"/>
        <v>19 Meals/Week + $150 Flex</v>
      </c>
      <c r="B144" s="356"/>
      <c r="C144" s="356"/>
      <c r="D144" s="22">
        <f t="shared" si="111"/>
        <v>2373.0340300920998</v>
      </c>
      <c r="E144" s="176">
        <v>150</v>
      </c>
      <c r="F144" s="176"/>
      <c r="G144" s="21">
        <f t="shared" ref="G144:G155" si="114">D144-E144-F144</f>
        <v>2223.0340300920998</v>
      </c>
      <c r="H144" s="26">
        <f t="shared" si="112"/>
        <v>321</v>
      </c>
      <c r="I144" s="178"/>
      <c r="J144" s="26">
        <f t="shared" si="113"/>
        <v>204</v>
      </c>
      <c r="K144" s="178"/>
      <c r="L144" s="13">
        <f t="shared" ref="L144:L155" si="115">G144*(H144+J144)</f>
        <v>1167092.8657983523</v>
      </c>
      <c r="M144" s="13">
        <f t="shared" ref="M144:M155" si="116">G144*(I144+K144)</f>
        <v>0</v>
      </c>
      <c r="N144" s="283">
        <f t="shared" ref="N144:N155" si="117">E144*(H144+I144+J144+K144)</f>
        <v>78750</v>
      </c>
      <c r="O144" s="283">
        <f t="shared" ref="O144:O155" si="118">F144*(I144+J144+K144+H144)</f>
        <v>0</v>
      </c>
      <c r="P144" s="179"/>
      <c r="Q144" s="184"/>
      <c r="R144" s="185"/>
      <c r="S144" s="17">
        <f>S143</f>
        <v>121</v>
      </c>
      <c r="T144" s="17">
        <f t="shared" ref="T144:T155" si="119">T143</f>
        <v>122</v>
      </c>
      <c r="U144" s="15">
        <f t="shared" ref="U144:U155" si="120">(H144*Q144*S144)+(J144*R144*T144)</f>
        <v>0</v>
      </c>
      <c r="V144" s="15">
        <f t="shared" ref="V144:V155" si="121">(I144*Q144*S144)+(K144*R144*T144)</f>
        <v>0</v>
      </c>
      <c r="W144" s="15">
        <f t="shared" ref="W144:W155" si="122">N144*W$142</f>
        <v>0</v>
      </c>
      <c r="X144" s="15">
        <f t="shared" ref="X144:X155" si="123">O144*X$142</f>
        <v>0</v>
      </c>
      <c r="Z144" s="15">
        <f t="shared" ref="Z144:Z148" si="124">L144+M144+N144-U144-V144-W144</f>
        <v>1245842.8657983523</v>
      </c>
      <c r="AB144" s="284">
        <v>0</v>
      </c>
    </row>
    <row r="145" spans="1:28" x14ac:dyDescent="0.25">
      <c r="A145" s="356" t="str">
        <f t="shared" si="110"/>
        <v>14 Meals/Week + $350 Flex</v>
      </c>
      <c r="B145" s="356"/>
      <c r="C145" s="356"/>
      <c r="D145" s="22">
        <f t="shared" si="111"/>
        <v>2432.1570078814002</v>
      </c>
      <c r="E145" s="176">
        <v>350</v>
      </c>
      <c r="F145" s="176"/>
      <c r="G145" s="21">
        <f t="shared" si="114"/>
        <v>2082.1570078814002</v>
      </c>
      <c r="H145" s="26">
        <f t="shared" si="112"/>
        <v>3539</v>
      </c>
      <c r="I145" s="178"/>
      <c r="J145" s="26">
        <f t="shared" si="113"/>
        <v>3485</v>
      </c>
      <c r="K145" s="178"/>
      <c r="L145" s="13">
        <f t="shared" si="115"/>
        <v>14625070.823358955</v>
      </c>
      <c r="M145" s="13">
        <f t="shared" si="116"/>
        <v>0</v>
      </c>
      <c r="N145" s="283">
        <f t="shared" si="117"/>
        <v>2458400</v>
      </c>
      <c r="O145" s="283">
        <f t="shared" si="118"/>
        <v>0</v>
      </c>
      <c r="P145" s="179"/>
      <c r="Q145" s="184"/>
      <c r="R145" s="185"/>
      <c r="S145" s="17">
        <f t="shared" ref="S145:S155" si="125">S144</f>
        <v>121</v>
      </c>
      <c r="T145" s="17">
        <f t="shared" si="119"/>
        <v>122</v>
      </c>
      <c r="U145" s="15">
        <f t="shared" si="120"/>
        <v>0</v>
      </c>
      <c r="V145" s="15">
        <f t="shared" si="121"/>
        <v>0</v>
      </c>
      <c r="W145" s="15">
        <f t="shared" si="122"/>
        <v>0</v>
      </c>
      <c r="X145" s="15">
        <f t="shared" si="123"/>
        <v>0</v>
      </c>
      <c r="Z145" s="15">
        <f t="shared" si="124"/>
        <v>17083470.823358953</v>
      </c>
      <c r="AB145" s="284">
        <v>0</v>
      </c>
    </row>
    <row r="146" spans="1:28" x14ac:dyDescent="0.25">
      <c r="A146" s="356" t="str">
        <f t="shared" si="110"/>
        <v>12 Meals/Week + $225 Flex</v>
      </c>
      <c r="B146" s="356"/>
      <c r="C146" s="356"/>
      <c r="D146" s="22">
        <f t="shared" si="111"/>
        <v>2244.3546078448007</v>
      </c>
      <c r="E146" s="176">
        <v>225</v>
      </c>
      <c r="F146" s="176"/>
      <c r="G146" s="21">
        <f t="shared" si="114"/>
        <v>2019.3546078448007</v>
      </c>
      <c r="H146" s="26">
        <f t="shared" si="112"/>
        <v>131</v>
      </c>
      <c r="I146" s="178"/>
      <c r="J146" s="26">
        <f t="shared" si="113"/>
        <v>114</v>
      </c>
      <c r="K146" s="178"/>
      <c r="L146" s="13">
        <f t="shared" si="115"/>
        <v>494741.8789219762</v>
      </c>
      <c r="M146" s="13">
        <f t="shared" si="116"/>
        <v>0</v>
      </c>
      <c r="N146" s="283">
        <f t="shared" si="117"/>
        <v>55125</v>
      </c>
      <c r="O146" s="283">
        <f t="shared" si="118"/>
        <v>0</v>
      </c>
      <c r="P146" s="179"/>
      <c r="Q146" s="184"/>
      <c r="R146" s="185"/>
      <c r="S146" s="17">
        <f t="shared" si="125"/>
        <v>121</v>
      </c>
      <c r="T146" s="17">
        <f t="shared" si="119"/>
        <v>122</v>
      </c>
      <c r="U146" s="15">
        <f t="shared" si="120"/>
        <v>0</v>
      </c>
      <c r="V146" s="15">
        <f t="shared" si="121"/>
        <v>0</v>
      </c>
      <c r="W146" s="15">
        <f t="shared" si="122"/>
        <v>0</v>
      </c>
      <c r="X146" s="15">
        <f t="shared" si="123"/>
        <v>0</v>
      </c>
      <c r="Z146" s="15">
        <f t="shared" si="124"/>
        <v>549866.8789219762</v>
      </c>
      <c r="AB146" s="284">
        <v>0</v>
      </c>
    </row>
    <row r="147" spans="1:28" x14ac:dyDescent="0.25">
      <c r="A147" s="356" t="str">
        <f t="shared" si="110"/>
        <v>10 Meals/Week + $275 Flex</v>
      </c>
      <c r="B147" s="356"/>
      <c r="C147" s="356"/>
      <c r="D147" s="22">
        <f t="shared" si="111"/>
        <v>2239.7175115476002</v>
      </c>
      <c r="E147" s="176">
        <v>275</v>
      </c>
      <c r="F147" s="176"/>
      <c r="G147" s="21">
        <f t="shared" si="114"/>
        <v>1964.7175115476002</v>
      </c>
      <c r="H147" s="26">
        <f t="shared" si="112"/>
        <v>329</v>
      </c>
      <c r="I147" s="178"/>
      <c r="J147" s="26">
        <f t="shared" si="113"/>
        <v>321</v>
      </c>
      <c r="K147" s="178"/>
      <c r="L147" s="13">
        <f t="shared" si="115"/>
        <v>1277066.38250594</v>
      </c>
      <c r="M147" s="13">
        <f t="shared" si="116"/>
        <v>0</v>
      </c>
      <c r="N147" s="283">
        <f t="shared" si="117"/>
        <v>178750</v>
      </c>
      <c r="O147" s="283">
        <f t="shared" si="118"/>
        <v>0</v>
      </c>
      <c r="P147" s="179"/>
      <c r="Q147" s="184"/>
      <c r="R147" s="185"/>
      <c r="S147" s="17">
        <f t="shared" si="125"/>
        <v>121</v>
      </c>
      <c r="T147" s="17">
        <f t="shared" si="119"/>
        <v>122</v>
      </c>
      <c r="U147" s="15">
        <f t="shared" si="120"/>
        <v>0</v>
      </c>
      <c r="V147" s="15">
        <f t="shared" si="121"/>
        <v>0</v>
      </c>
      <c r="W147" s="15">
        <f t="shared" si="122"/>
        <v>0</v>
      </c>
      <c r="X147" s="15">
        <f t="shared" si="123"/>
        <v>0</v>
      </c>
      <c r="Z147" s="15">
        <f t="shared" si="124"/>
        <v>1455816.38250594</v>
      </c>
      <c r="AB147" s="284">
        <v>0</v>
      </c>
    </row>
    <row r="148" spans="1:28" x14ac:dyDescent="0.25">
      <c r="A148" s="356" t="str">
        <f t="shared" si="110"/>
        <v>8 Meals/Week + $425 Flex</v>
      </c>
      <c r="B148" s="356"/>
      <c r="C148" s="356"/>
      <c r="D148" s="22">
        <f t="shared" si="111"/>
        <v>2367.2376597206003</v>
      </c>
      <c r="E148" s="176">
        <v>425</v>
      </c>
      <c r="F148" s="176"/>
      <c r="G148" s="21">
        <f t="shared" si="114"/>
        <v>1942.2376597206003</v>
      </c>
      <c r="H148" s="26">
        <f t="shared" si="112"/>
        <v>729</v>
      </c>
      <c r="I148" s="178"/>
      <c r="J148" s="26">
        <f t="shared" si="113"/>
        <v>720</v>
      </c>
      <c r="K148" s="178"/>
      <c r="L148" s="13">
        <f t="shared" si="115"/>
        <v>2814302.3689351496</v>
      </c>
      <c r="M148" s="13">
        <f t="shared" si="116"/>
        <v>0</v>
      </c>
      <c r="N148" s="283">
        <f t="shared" si="117"/>
        <v>615825</v>
      </c>
      <c r="O148" s="283">
        <f t="shared" si="118"/>
        <v>0</v>
      </c>
      <c r="P148" s="179"/>
      <c r="Q148" s="184"/>
      <c r="R148" s="185"/>
      <c r="S148" s="17">
        <f t="shared" si="125"/>
        <v>121</v>
      </c>
      <c r="T148" s="17">
        <f t="shared" si="119"/>
        <v>122</v>
      </c>
      <c r="U148" s="15">
        <f t="shared" si="120"/>
        <v>0</v>
      </c>
      <c r="V148" s="15">
        <f t="shared" si="121"/>
        <v>0</v>
      </c>
      <c r="W148" s="15">
        <f t="shared" si="122"/>
        <v>0</v>
      </c>
      <c r="X148" s="15">
        <f t="shared" si="123"/>
        <v>0</v>
      </c>
      <c r="Z148" s="15">
        <f t="shared" si="124"/>
        <v>3430127.3689351496</v>
      </c>
      <c r="AB148" s="284">
        <v>0</v>
      </c>
    </row>
    <row r="149" spans="1:28" x14ac:dyDescent="0.25">
      <c r="A149" s="356" t="str">
        <f t="shared" si="110"/>
        <v>50 Meals + $225 Dining Dollars</v>
      </c>
      <c r="B149" s="356"/>
      <c r="C149" s="356"/>
      <c r="D149" s="22">
        <f t="shared" si="111"/>
        <v>1265.9272891356002</v>
      </c>
      <c r="E149" s="176"/>
      <c r="F149" s="176">
        <v>225</v>
      </c>
      <c r="G149" s="21">
        <f t="shared" si="114"/>
        <v>1040.9272891356002</v>
      </c>
      <c r="H149" s="26">
        <f t="shared" si="112"/>
        <v>0</v>
      </c>
      <c r="I149" s="178"/>
      <c r="J149" s="26">
        <f t="shared" si="113"/>
        <v>0</v>
      </c>
      <c r="K149" s="178"/>
      <c r="L149" s="13">
        <f t="shared" si="115"/>
        <v>0</v>
      </c>
      <c r="M149" s="13">
        <f t="shared" si="116"/>
        <v>0</v>
      </c>
      <c r="N149" s="283">
        <f t="shared" si="117"/>
        <v>0</v>
      </c>
      <c r="O149" s="283">
        <f t="shared" si="118"/>
        <v>0</v>
      </c>
      <c r="P149" s="179"/>
      <c r="Q149" s="184"/>
      <c r="R149" s="185"/>
      <c r="S149" s="17">
        <f t="shared" si="125"/>
        <v>121</v>
      </c>
      <c r="T149" s="17">
        <f t="shared" si="119"/>
        <v>122</v>
      </c>
      <c r="U149" s="15">
        <f t="shared" si="120"/>
        <v>0</v>
      </c>
      <c r="V149" s="15">
        <f t="shared" si="121"/>
        <v>0</v>
      </c>
      <c r="W149" s="15">
        <f t="shared" si="122"/>
        <v>0</v>
      </c>
      <c r="X149" s="15">
        <f t="shared" si="123"/>
        <v>0</v>
      </c>
      <c r="Z149" s="284">
        <v>0</v>
      </c>
      <c r="AB149" s="15">
        <f t="shared" ref="AB149:AB155" si="126">L149+M149+O149-U149-V149-X149</f>
        <v>0</v>
      </c>
    </row>
    <row r="150" spans="1:28" x14ac:dyDescent="0.25">
      <c r="A150" s="356" t="str">
        <f t="shared" si="110"/>
        <v>25 Meals + $200 Dining Dollars</v>
      </c>
      <c r="B150" s="356"/>
      <c r="C150" s="356"/>
      <c r="D150" s="22">
        <f t="shared" si="111"/>
        <v>1051.4615853901</v>
      </c>
      <c r="E150" s="176"/>
      <c r="F150" s="176">
        <v>200</v>
      </c>
      <c r="G150" s="21">
        <f t="shared" si="114"/>
        <v>851.46158539010003</v>
      </c>
      <c r="H150" s="26">
        <f t="shared" si="112"/>
        <v>0</v>
      </c>
      <c r="I150" s="178"/>
      <c r="J150" s="26">
        <f t="shared" si="113"/>
        <v>0</v>
      </c>
      <c r="K150" s="178"/>
      <c r="L150" s="13">
        <f t="shared" si="115"/>
        <v>0</v>
      </c>
      <c r="M150" s="13">
        <f t="shared" si="116"/>
        <v>0</v>
      </c>
      <c r="N150" s="283">
        <f t="shared" si="117"/>
        <v>0</v>
      </c>
      <c r="O150" s="283">
        <f t="shared" si="118"/>
        <v>0</v>
      </c>
      <c r="P150" s="179"/>
      <c r="Q150" s="184"/>
      <c r="R150" s="185"/>
      <c r="S150" s="17">
        <f t="shared" si="125"/>
        <v>121</v>
      </c>
      <c r="T150" s="17">
        <f t="shared" si="119"/>
        <v>122</v>
      </c>
      <c r="U150" s="15">
        <f t="shared" si="120"/>
        <v>0</v>
      </c>
      <c r="V150" s="15">
        <f t="shared" si="121"/>
        <v>0</v>
      </c>
      <c r="W150" s="15">
        <f t="shared" si="122"/>
        <v>0</v>
      </c>
      <c r="X150" s="15">
        <f t="shared" si="123"/>
        <v>0</v>
      </c>
      <c r="Z150" s="284">
        <v>0</v>
      </c>
      <c r="AB150" s="15">
        <f t="shared" si="126"/>
        <v>0</v>
      </c>
    </row>
    <row r="151" spans="1:28" x14ac:dyDescent="0.25">
      <c r="A151" s="356" t="str">
        <f t="shared" si="110"/>
        <v>$1,000 Dining Dollars</v>
      </c>
      <c r="B151" s="356"/>
      <c r="C151" s="356"/>
      <c r="D151" s="22">
        <v>1000</v>
      </c>
      <c r="E151" s="176"/>
      <c r="F151" s="176">
        <v>1000</v>
      </c>
      <c r="G151" s="21">
        <f t="shared" si="114"/>
        <v>0</v>
      </c>
      <c r="H151" s="26">
        <f t="shared" si="112"/>
        <v>0</v>
      </c>
      <c r="I151" s="178"/>
      <c r="J151" s="26">
        <f t="shared" si="113"/>
        <v>0</v>
      </c>
      <c r="K151" s="178"/>
      <c r="L151" s="13">
        <f t="shared" si="115"/>
        <v>0</v>
      </c>
      <c r="M151" s="13">
        <f t="shared" si="116"/>
        <v>0</v>
      </c>
      <c r="N151" s="283">
        <f t="shared" si="117"/>
        <v>0</v>
      </c>
      <c r="O151" s="283">
        <f t="shared" si="118"/>
        <v>0</v>
      </c>
      <c r="P151" s="179"/>
      <c r="Q151" s="184"/>
      <c r="R151" s="185"/>
      <c r="S151" s="17">
        <f t="shared" si="125"/>
        <v>121</v>
      </c>
      <c r="T151" s="17">
        <f t="shared" si="119"/>
        <v>122</v>
      </c>
      <c r="U151" s="15">
        <f t="shared" si="120"/>
        <v>0</v>
      </c>
      <c r="V151" s="15">
        <f t="shared" si="121"/>
        <v>0</v>
      </c>
      <c r="W151" s="15">
        <f t="shared" si="122"/>
        <v>0</v>
      </c>
      <c r="X151" s="15">
        <f t="shared" si="123"/>
        <v>0</v>
      </c>
      <c r="Z151" s="284">
        <v>0</v>
      </c>
      <c r="AB151" s="15">
        <f t="shared" si="126"/>
        <v>0</v>
      </c>
    </row>
    <row r="152" spans="1:28" x14ac:dyDescent="0.25">
      <c r="A152" s="356" t="str">
        <f t="shared" si="110"/>
        <v>$500 Dining Dollars</v>
      </c>
      <c r="B152" s="356"/>
      <c r="C152" s="356"/>
      <c r="D152" s="22">
        <v>500</v>
      </c>
      <c r="E152" s="176"/>
      <c r="F152" s="176">
        <v>500</v>
      </c>
      <c r="G152" s="21">
        <f t="shared" si="114"/>
        <v>0</v>
      </c>
      <c r="H152" s="26">
        <f t="shared" si="112"/>
        <v>0</v>
      </c>
      <c r="I152" s="178"/>
      <c r="J152" s="26">
        <f t="shared" si="113"/>
        <v>0</v>
      </c>
      <c r="K152" s="178"/>
      <c r="L152" s="13">
        <f t="shared" si="115"/>
        <v>0</v>
      </c>
      <c r="M152" s="13">
        <f t="shared" si="116"/>
        <v>0</v>
      </c>
      <c r="N152" s="283">
        <f t="shared" si="117"/>
        <v>0</v>
      </c>
      <c r="O152" s="283">
        <f t="shared" si="118"/>
        <v>0</v>
      </c>
      <c r="P152" s="179"/>
      <c r="Q152" s="184"/>
      <c r="R152" s="185"/>
      <c r="S152" s="17">
        <f t="shared" si="125"/>
        <v>121</v>
      </c>
      <c r="T152" s="17">
        <f t="shared" si="119"/>
        <v>122</v>
      </c>
      <c r="U152" s="15">
        <f t="shared" si="120"/>
        <v>0</v>
      </c>
      <c r="V152" s="15">
        <f t="shared" si="121"/>
        <v>0</v>
      </c>
      <c r="W152" s="15">
        <f t="shared" si="122"/>
        <v>0</v>
      </c>
      <c r="X152" s="15">
        <f t="shared" si="123"/>
        <v>0</v>
      </c>
      <c r="Z152" s="284">
        <v>0</v>
      </c>
      <c r="AB152" s="15">
        <f t="shared" si="126"/>
        <v>0</v>
      </c>
    </row>
    <row r="153" spans="1:28" x14ac:dyDescent="0.25">
      <c r="A153" s="356" t="str">
        <f t="shared" si="110"/>
        <v>Faculty 90</v>
      </c>
      <c r="B153" s="356"/>
      <c r="C153" s="356"/>
      <c r="D153" s="22">
        <f t="shared" si="111"/>
        <v>500.80640009760015</v>
      </c>
      <c r="E153" s="176"/>
      <c r="F153" s="176"/>
      <c r="G153" s="21">
        <f t="shared" si="114"/>
        <v>500.80640009760015</v>
      </c>
      <c r="H153" s="26">
        <f t="shared" si="112"/>
        <v>0</v>
      </c>
      <c r="I153" s="178"/>
      <c r="J153" s="26">
        <f t="shared" si="113"/>
        <v>0</v>
      </c>
      <c r="K153" s="178"/>
      <c r="L153" s="13">
        <f t="shared" si="115"/>
        <v>0</v>
      </c>
      <c r="M153" s="13">
        <f t="shared" si="116"/>
        <v>0</v>
      </c>
      <c r="N153" s="283">
        <f t="shared" si="117"/>
        <v>0</v>
      </c>
      <c r="O153" s="283">
        <f t="shared" si="118"/>
        <v>0</v>
      </c>
      <c r="P153" s="179"/>
      <c r="Q153" s="184"/>
      <c r="R153" s="185"/>
      <c r="S153" s="17">
        <f t="shared" si="125"/>
        <v>121</v>
      </c>
      <c r="T153" s="17">
        <f t="shared" si="119"/>
        <v>122</v>
      </c>
      <c r="U153" s="15">
        <f t="shared" si="120"/>
        <v>0</v>
      </c>
      <c r="V153" s="15">
        <f t="shared" si="121"/>
        <v>0</v>
      </c>
      <c r="W153" s="15">
        <f t="shared" si="122"/>
        <v>0</v>
      </c>
      <c r="X153" s="15">
        <f t="shared" si="123"/>
        <v>0</v>
      </c>
      <c r="Z153" s="284">
        <v>0</v>
      </c>
      <c r="AB153" s="15">
        <f t="shared" si="126"/>
        <v>0</v>
      </c>
    </row>
    <row r="154" spans="1:28" x14ac:dyDescent="0.25">
      <c r="A154" s="356" t="str">
        <f t="shared" si="110"/>
        <v>Faculty 60</v>
      </c>
      <c r="B154" s="356"/>
      <c r="C154" s="356"/>
      <c r="D154" s="22">
        <f t="shared" ref="D154:D155" si="127">D128*(1+G$139)</f>
        <v>324.14653728000002</v>
      </c>
      <c r="E154" s="176"/>
      <c r="F154" s="176"/>
      <c r="G154" s="21">
        <f t="shared" si="114"/>
        <v>324.14653728000002</v>
      </c>
      <c r="H154" s="26">
        <f t="shared" ref="H154:H155" si="128">H128</f>
        <v>0</v>
      </c>
      <c r="I154" s="178"/>
      <c r="J154" s="26">
        <f t="shared" ref="J154:J155" si="129">J128</f>
        <v>0</v>
      </c>
      <c r="K154" s="178"/>
      <c r="L154" s="13">
        <f t="shared" si="115"/>
        <v>0</v>
      </c>
      <c r="M154" s="13">
        <f t="shared" si="116"/>
        <v>0</v>
      </c>
      <c r="N154" s="283">
        <f t="shared" si="117"/>
        <v>0</v>
      </c>
      <c r="O154" s="283">
        <f t="shared" si="118"/>
        <v>0</v>
      </c>
      <c r="P154" s="179"/>
      <c r="Q154" s="184"/>
      <c r="R154" s="185"/>
      <c r="S154" s="17">
        <f t="shared" si="125"/>
        <v>121</v>
      </c>
      <c r="T154" s="17">
        <f t="shared" si="119"/>
        <v>122</v>
      </c>
      <c r="U154" s="15">
        <f t="shared" si="120"/>
        <v>0</v>
      </c>
      <c r="V154" s="15">
        <f t="shared" si="121"/>
        <v>0</v>
      </c>
      <c r="W154" s="15">
        <f t="shared" si="122"/>
        <v>0</v>
      </c>
      <c r="X154" s="15">
        <f t="shared" si="123"/>
        <v>0</v>
      </c>
      <c r="Z154" s="284">
        <v>0</v>
      </c>
      <c r="AB154" s="15">
        <f t="shared" si="126"/>
        <v>0</v>
      </c>
    </row>
    <row r="155" spans="1:28" x14ac:dyDescent="0.25">
      <c r="A155" s="356" t="str">
        <f t="shared" si="110"/>
        <v>Faculty 30</v>
      </c>
      <c r="B155" s="356"/>
      <c r="C155" s="356"/>
      <c r="D155" s="22">
        <f t="shared" si="127"/>
        <v>162.07326864000001</v>
      </c>
      <c r="E155" s="176"/>
      <c r="F155" s="176"/>
      <c r="G155" s="22">
        <f t="shared" si="114"/>
        <v>162.07326864000001</v>
      </c>
      <c r="H155" s="26">
        <f t="shared" si="128"/>
        <v>0</v>
      </c>
      <c r="I155" s="187"/>
      <c r="J155" s="26">
        <f t="shared" si="129"/>
        <v>0</v>
      </c>
      <c r="K155" s="187"/>
      <c r="L155" s="13">
        <f t="shared" si="115"/>
        <v>0</v>
      </c>
      <c r="M155" s="14">
        <f t="shared" si="116"/>
        <v>0</v>
      </c>
      <c r="N155" s="283">
        <f t="shared" si="117"/>
        <v>0</v>
      </c>
      <c r="O155" s="283">
        <f t="shared" si="118"/>
        <v>0</v>
      </c>
      <c r="P155" s="179"/>
      <c r="Q155" s="188"/>
      <c r="R155" s="189"/>
      <c r="S155" s="19">
        <f t="shared" si="125"/>
        <v>121</v>
      </c>
      <c r="T155" s="24">
        <f t="shared" si="119"/>
        <v>122</v>
      </c>
      <c r="U155" s="16">
        <f t="shared" si="120"/>
        <v>0</v>
      </c>
      <c r="V155" s="15">
        <f t="shared" si="121"/>
        <v>0</v>
      </c>
      <c r="W155" s="15">
        <f t="shared" si="122"/>
        <v>0</v>
      </c>
      <c r="X155" s="15">
        <f t="shared" si="123"/>
        <v>0</v>
      </c>
      <c r="Z155" s="285">
        <v>0</v>
      </c>
      <c r="AB155" s="16">
        <f t="shared" si="126"/>
        <v>0</v>
      </c>
    </row>
    <row r="156" spans="1:28" s="53" customFormat="1" x14ac:dyDescent="0.25">
      <c r="B156" s="59"/>
      <c r="C156" s="59"/>
      <c r="D156" s="59"/>
      <c r="E156" s="59"/>
      <c r="F156" s="59"/>
      <c r="G156" s="59"/>
      <c r="H156" s="33">
        <f>SUM(H143:H155)</f>
        <v>5378</v>
      </c>
      <c r="I156" s="34">
        <f>SUM(I143:I155)</f>
        <v>0</v>
      </c>
      <c r="J156" s="33">
        <f t="shared" ref="J156:K156" si="130">SUM(J143:J155)</f>
        <v>5064</v>
      </c>
      <c r="K156" s="34">
        <f t="shared" si="130"/>
        <v>0</v>
      </c>
      <c r="L156" s="35">
        <f t="shared" ref="L156:M156" si="131">SUM(L143:L155)</f>
        <v>21640088.697382327</v>
      </c>
      <c r="M156" s="35">
        <f t="shared" si="131"/>
        <v>0</v>
      </c>
      <c r="N156" s="35">
        <v>1903725</v>
      </c>
      <c r="O156" s="36">
        <v>0</v>
      </c>
      <c r="P156" s="190"/>
      <c r="Q156" s="126"/>
      <c r="R156" s="126"/>
      <c r="S156" s="190"/>
      <c r="T156" s="93"/>
      <c r="U156" s="37">
        <f>SUM(U143:U155)</f>
        <v>0</v>
      </c>
      <c r="V156" s="36">
        <f>SUM(V143:V155)</f>
        <v>0</v>
      </c>
      <c r="W156" s="36">
        <f t="shared" ref="W156:X156" si="132">SUM(W143:W155)</f>
        <v>0</v>
      </c>
      <c r="X156" s="36">
        <f t="shared" si="132"/>
        <v>0</v>
      </c>
      <c r="Z156" s="37">
        <f>SUM(Z143:Z155)</f>
        <v>25109288.697382327</v>
      </c>
      <c r="AB156" s="37">
        <f>SUM(AB143:AB155)</f>
        <v>0</v>
      </c>
    </row>
    <row r="157" spans="1:28" x14ac:dyDescent="0.25">
      <c r="B157" s="59"/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S157" s="179"/>
      <c r="U157" s="11"/>
      <c r="V157" s="11"/>
      <c r="W157" s="11"/>
      <c r="X157" s="11"/>
      <c r="Z157" s="11"/>
      <c r="AB157" s="11"/>
    </row>
    <row r="158" spans="1:28" x14ac:dyDescent="0.25">
      <c r="A158" s="53" t="s">
        <v>67</v>
      </c>
      <c r="B158" s="1">
        <f>B139</f>
        <v>2031</v>
      </c>
      <c r="C158" s="53" t="s">
        <v>179</v>
      </c>
      <c r="D158" s="59"/>
      <c r="E158" s="59"/>
      <c r="F158" s="59"/>
      <c r="G158" s="59"/>
      <c r="H158" s="192"/>
      <c r="I158" s="192"/>
      <c r="J158" s="192"/>
      <c r="K158" s="192"/>
      <c r="L158" s="193"/>
      <c r="M158" s="193"/>
      <c r="N158" s="193"/>
      <c r="O158" s="193"/>
      <c r="P158" s="179"/>
      <c r="S158" s="179"/>
      <c r="T158" s="194"/>
    </row>
    <row r="159" spans="1:28" ht="13.15" customHeight="1" x14ac:dyDescent="0.25">
      <c r="A159" s="318" t="s">
        <v>161</v>
      </c>
      <c r="B159" s="318"/>
      <c r="C159" s="318"/>
      <c r="D159" s="336" t="s">
        <v>162</v>
      </c>
      <c r="E159" s="336" t="s">
        <v>163</v>
      </c>
      <c r="F159" s="336" t="s">
        <v>258</v>
      </c>
      <c r="G159" s="336" t="s">
        <v>164</v>
      </c>
      <c r="H159" s="377" t="s">
        <v>53</v>
      </c>
      <c r="I159" s="378"/>
      <c r="J159" s="377" t="s">
        <v>54</v>
      </c>
      <c r="K159" s="378"/>
      <c r="L159" s="389" t="s">
        <v>165</v>
      </c>
      <c r="M159" s="390"/>
      <c r="N159" s="390"/>
      <c r="O159" s="391"/>
      <c r="Q159" s="395" t="s">
        <v>166</v>
      </c>
      <c r="R159" s="396"/>
      <c r="S159" s="387" t="s">
        <v>167</v>
      </c>
      <c r="T159" s="388"/>
      <c r="U159" s="389" t="s">
        <v>168</v>
      </c>
      <c r="V159" s="390"/>
      <c r="W159" s="390"/>
      <c r="X159" s="391"/>
      <c r="Z159" s="392" t="s">
        <v>257</v>
      </c>
      <c r="AB159" s="392" t="s">
        <v>259</v>
      </c>
    </row>
    <row r="160" spans="1:28" ht="13.15" customHeight="1" x14ac:dyDescent="0.25">
      <c r="A160" s="318"/>
      <c r="B160" s="318"/>
      <c r="C160" s="318"/>
      <c r="D160" s="368"/>
      <c r="E160" s="368"/>
      <c r="F160" s="368"/>
      <c r="G160" s="368"/>
      <c r="H160" s="379" t="s">
        <v>169</v>
      </c>
      <c r="I160" s="381" t="s">
        <v>170</v>
      </c>
      <c r="J160" s="360" t="s">
        <v>169</v>
      </c>
      <c r="K160" s="383" t="s">
        <v>170</v>
      </c>
      <c r="L160" s="366" t="s">
        <v>171</v>
      </c>
      <c r="M160" s="366" t="s">
        <v>172</v>
      </c>
      <c r="N160" s="366" t="s">
        <v>173</v>
      </c>
      <c r="O160" s="366" t="s">
        <v>125</v>
      </c>
      <c r="P160" s="105"/>
      <c r="Q160" s="385" t="s">
        <v>53</v>
      </c>
      <c r="R160" s="364" t="s">
        <v>54</v>
      </c>
      <c r="S160" s="385" t="s">
        <v>53</v>
      </c>
      <c r="T160" s="364" t="s">
        <v>54</v>
      </c>
      <c r="U160" s="366" t="s">
        <v>171</v>
      </c>
      <c r="V160" s="366" t="s">
        <v>172</v>
      </c>
      <c r="W160" s="231" t="s">
        <v>173</v>
      </c>
      <c r="X160" s="231" t="s">
        <v>125</v>
      </c>
      <c r="Z160" s="393"/>
      <c r="AB160" s="393"/>
    </row>
    <row r="161" spans="1:28" x14ac:dyDescent="0.25">
      <c r="A161" s="318"/>
      <c r="B161" s="318"/>
      <c r="C161" s="318"/>
      <c r="D161" s="337"/>
      <c r="E161" s="337"/>
      <c r="F161" s="337"/>
      <c r="G161" s="337"/>
      <c r="H161" s="380"/>
      <c r="I161" s="382"/>
      <c r="J161" s="361"/>
      <c r="K161" s="384"/>
      <c r="L161" s="367"/>
      <c r="M161" s="367"/>
      <c r="N161" s="367"/>
      <c r="O161" s="367"/>
      <c r="P161" s="105"/>
      <c r="Q161" s="386"/>
      <c r="R161" s="365"/>
      <c r="S161" s="386"/>
      <c r="T161" s="365"/>
      <c r="U161" s="367"/>
      <c r="V161" s="367"/>
      <c r="W161" s="175">
        <v>0</v>
      </c>
      <c r="X161" s="175">
        <v>0</v>
      </c>
      <c r="Z161" s="394"/>
      <c r="AB161" s="394"/>
    </row>
    <row r="162" spans="1:28" x14ac:dyDescent="0.25">
      <c r="A162" s="356" t="str">
        <f>A136</f>
        <v>19 Meals/Week</v>
      </c>
      <c r="B162" s="356"/>
      <c r="C162" s="356"/>
      <c r="D162" s="22">
        <f>D136*(1+G$139)</f>
        <v>2373.0340300920998</v>
      </c>
      <c r="E162" s="176"/>
      <c r="F162" s="176"/>
      <c r="G162" s="22">
        <f>D162-E162</f>
        <v>2373.0340300920998</v>
      </c>
      <c r="H162" s="26">
        <f>H136</f>
        <v>69</v>
      </c>
      <c r="I162" s="178"/>
      <c r="J162" s="26">
        <f>J136</f>
        <v>188</v>
      </c>
      <c r="K162" s="178"/>
      <c r="L162" s="12">
        <f>G162*(H162+J162)</f>
        <v>609869.74573366961</v>
      </c>
      <c r="M162" s="12">
        <f>G162*(I162+K162)</f>
        <v>0</v>
      </c>
      <c r="N162" s="283">
        <f t="shared" ref="N162" si="133">E162*(H162+I162+J162+K162)</f>
        <v>0</v>
      </c>
      <c r="O162" s="283">
        <f>F162*(I162+J162+K162+H162)</f>
        <v>0</v>
      </c>
      <c r="P162" s="179"/>
      <c r="Q162" s="252"/>
      <c r="R162" s="253"/>
      <c r="S162" s="257">
        <f>S136</f>
        <v>38</v>
      </c>
      <c r="T162" s="257">
        <f>T136</f>
        <v>38</v>
      </c>
      <c r="U162" s="22">
        <f>(H162*Q162*S162)+(J162*R162*T162)</f>
        <v>0</v>
      </c>
      <c r="V162" s="22">
        <f>(I162*Q162*S162)+(K162*R162*T162)</f>
        <v>0</v>
      </c>
      <c r="W162" s="16">
        <f>N162*W161</f>
        <v>0</v>
      </c>
      <c r="X162" s="16">
        <f>O162*X161</f>
        <v>0</v>
      </c>
      <c r="Z162" s="22">
        <f>L162+M162+O162-U162-V162-X162</f>
        <v>609869.74573366961</v>
      </c>
      <c r="AA162" s="166"/>
      <c r="AB162" s="286" t="s">
        <v>261</v>
      </c>
    </row>
    <row r="163" spans="1:28" s="53" customFormat="1" x14ac:dyDescent="0.25">
      <c r="B163" s="59"/>
      <c r="C163" s="59"/>
      <c r="D163" s="59"/>
      <c r="E163" s="59"/>
      <c r="F163" s="59"/>
      <c r="G163" s="59"/>
      <c r="H163" s="33">
        <f t="shared" ref="H163:M163" si="134">SUM(H162:H162)</f>
        <v>69</v>
      </c>
      <c r="I163" s="34">
        <f t="shared" si="134"/>
        <v>0</v>
      </c>
      <c r="J163" s="33">
        <f t="shared" si="134"/>
        <v>188</v>
      </c>
      <c r="K163" s="34">
        <f t="shared" si="134"/>
        <v>0</v>
      </c>
      <c r="L163" s="35">
        <f t="shared" si="134"/>
        <v>609869.74573366961</v>
      </c>
      <c r="M163" s="35">
        <f t="shared" si="134"/>
        <v>0</v>
      </c>
      <c r="N163" s="35">
        <f>SUM(N162)</f>
        <v>0</v>
      </c>
      <c r="O163" s="35">
        <f>SUM(O162)</f>
        <v>0</v>
      </c>
      <c r="P163" s="190"/>
      <c r="Q163" s="126"/>
      <c r="R163" s="126"/>
      <c r="S163" s="190"/>
      <c r="T163" s="93"/>
      <c r="U163" s="37">
        <f>SUM(U162:U162)</f>
        <v>0</v>
      </c>
      <c r="V163" s="37">
        <f>SUM(V162:V162)</f>
        <v>0</v>
      </c>
      <c r="W163" s="37">
        <f>SUM(W162)</f>
        <v>0</v>
      </c>
      <c r="X163" s="37">
        <f>SUM(X162)</f>
        <v>0</v>
      </c>
      <c r="Z163" s="37">
        <f>SUM(Z162:Z162)</f>
        <v>609869.74573366961</v>
      </c>
      <c r="AB163" s="37">
        <f>SUM(AB162:AB162)</f>
        <v>0</v>
      </c>
    </row>
    <row r="165" spans="1:28" x14ac:dyDescent="0.25">
      <c r="A165" s="53" t="s">
        <v>67</v>
      </c>
      <c r="B165" s="1">
        <f>B139+1</f>
        <v>2032</v>
      </c>
      <c r="C165" s="53" t="s">
        <v>160</v>
      </c>
      <c r="D165" s="58" t="s">
        <v>180</v>
      </c>
      <c r="E165" s="58"/>
      <c r="F165" s="58"/>
      <c r="G165" s="195">
        <v>0.03</v>
      </c>
      <c r="J165" s="11"/>
      <c r="K165" s="11"/>
      <c r="L165" s="164"/>
      <c r="M165" s="164"/>
      <c r="N165" s="164"/>
      <c r="O165" s="164"/>
      <c r="P165" s="60"/>
      <c r="Q165" s="165"/>
      <c r="R165" s="165"/>
      <c r="S165" s="60"/>
      <c r="U165" s="164"/>
      <c r="V165" s="164"/>
      <c r="W165" s="164"/>
      <c r="X165" s="164"/>
    </row>
    <row r="166" spans="1:28" ht="13.15" customHeight="1" x14ac:dyDescent="0.25">
      <c r="A166" s="318" t="s">
        <v>161</v>
      </c>
      <c r="B166" s="318"/>
      <c r="C166" s="318"/>
      <c r="D166" s="336" t="s">
        <v>162</v>
      </c>
      <c r="E166" s="336" t="s">
        <v>163</v>
      </c>
      <c r="F166" s="336" t="s">
        <v>258</v>
      </c>
      <c r="G166" s="336" t="s">
        <v>164</v>
      </c>
      <c r="H166" s="377" t="s">
        <v>31</v>
      </c>
      <c r="I166" s="378"/>
      <c r="J166" s="377" t="s">
        <v>32</v>
      </c>
      <c r="K166" s="378"/>
      <c r="L166" s="389" t="s">
        <v>165</v>
      </c>
      <c r="M166" s="390"/>
      <c r="N166" s="390"/>
      <c r="O166" s="391"/>
      <c r="Q166" s="397" t="s">
        <v>166</v>
      </c>
      <c r="R166" s="397"/>
      <c r="S166" s="398" t="s">
        <v>167</v>
      </c>
      <c r="T166" s="398"/>
      <c r="U166" s="389" t="s">
        <v>168</v>
      </c>
      <c r="V166" s="390"/>
      <c r="W166" s="390"/>
      <c r="X166" s="391"/>
      <c r="Z166" s="392" t="s">
        <v>257</v>
      </c>
      <c r="AB166" s="392" t="s">
        <v>259</v>
      </c>
    </row>
    <row r="167" spans="1:28" ht="13.15" customHeight="1" x14ac:dyDescent="0.25">
      <c r="A167" s="318"/>
      <c r="B167" s="318"/>
      <c r="C167" s="318"/>
      <c r="D167" s="368"/>
      <c r="E167" s="368"/>
      <c r="F167" s="368"/>
      <c r="G167" s="369"/>
      <c r="H167" s="360" t="s">
        <v>169</v>
      </c>
      <c r="I167" s="362" t="s">
        <v>170</v>
      </c>
      <c r="J167" s="360" t="s">
        <v>169</v>
      </c>
      <c r="K167" s="362" t="s">
        <v>170</v>
      </c>
      <c r="L167" s="366" t="s">
        <v>171</v>
      </c>
      <c r="M167" s="366" t="s">
        <v>172</v>
      </c>
      <c r="N167" s="366" t="s">
        <v>173</v>
      </c>
      <c r="O167" s="366" t="s">
        <v>125</v>
      </c>
      <c r="P167" s="105"/>
      <c r="Q167" s="385" t="s">
        <v>31</v>
      </c>
      <c r="R167" s="371" t="s">
        <v>32</v>
      </c>
      <c r="S167" s="373" t="s">
        <v>31</v>
      </c>
      <c r="T167" s="375" t="s">
        <v>32</v>
      </c>
      <c r="U167" s="366" t="s">
        <v>171</v>
      </c>
      <c r="V167" s="366" t="s">
        <v>172</v>
      </c>
      <c r="W167" s="231" t="s">
        <v>173</v>
      </c>
      <c r="X167" s="231" t="s">
        <v>125</v>
      </c>
      <c r="Z167" s="393"/>
      <c r="AB167" s="393"/>
    </row>
    <row r="168" spans="1:28" x14ac:dyDescent="0.25">
      <c r="A168" s="318"/>
      <c r="B168" s="318"/>
      <c r="C168" s="318"/>
      <c r="D168" s="337"/>
      <c r="E168" s="337"/>
      <c r="F168" s="337"/>
      <c r="G168" s="370"/>
      <c r="H168" s="361"/>
      <c r="I168" s="363"/>
      <c r="J168" s="361"/>
      <c r="K168" s="363"/>
      <c r="L168" s="367"/>
      <c r="M168" s="367"/>
      <c r="N168" s="367"/>
      <c r="O168" s="367"/>
      <c r="P168" s="105"/>
      <c r="Q168" s="386"/>
      <c r="R168" s="372"/>
      <c r="S168" s="374"/>
      <c r="T168" s="376"/>
      <c r="U168" s="367"/>
      <c r="V168" s="367"/>
      <c r="W168" s="175">
        <v>0</v>
      </c>
      <c r="X168" s="175">
        <v>0</v>
      </c>
      <c r="Z168" s="394"/>
      <c r="AB168" s="394"/>
    </row>
    <row r="169" spans="1:28" ht="13.5" customHeight="1" x14ac:dyDescent="0.25">
      <c r="A169" s="356" t="str">
        <f t="shared" ref="A169:A181" si="135">A143</f>
        <v>Unlimited + $150 Flex</v>
      </c>
      <c r="B169" s="356"/>
      <c r="C169" s="356"/>
      <c r="D169" s="22">
        <f t="shared" ref="D169:D179" si="136">D143*(1+G$165)</f>
        <v>2521.8384502692484</v>
      </c>
      <c r="E169" s="176">
        <v>150</v>
      </c>
      <c r="F169" s="176"/>
      <c r="G169" s="21">
        <f>D169-E169-F169</f>
        <v>2371.8384502692484</v>
      </c>
      <c r="H169" s="26">
        <f t="shared" ref="H169:H179" si="137">H143</f>
        <v>329</v>
      </c>
      <c r="I169" s="178"/>
      <c r="J169" s="26">
        <f t="shared" ref="J169:J179" si="138">J143</f>
        <v>220</v>
      </c>
      <c r="K169" s="178"/>
      <c r="L169" s="12">
        <f>G169*(H169+J169)</f>
        <v>1302139.3091978175</v>
      </c>
      <c r="M169" s="12">
        <f>G169*(I169+K169)</f>
        <v>0</v>
      </c>
      <c r="N169" s="283">
        <f>E169*(H169+I169+J169+K169)</f>
        <v>82350</v>
      </c>
      <c r="O169" s="283">
        <f>F169*(I169+J169+K169+H169)</f>
        <v>0</v>
      </c>
      <c r="P169" s="179"/>
      <c r="Q169" s="180"/>
      <c r="R169" s="181"/>
      <c r="S169" s="23">
        <f>S143</f>
        <v>121</v>
      </c>
      <c r="T169" s="23">
        <f>T143</f>
        <v>122</v>
      </c>
      <c r="U169" s="15">
        <f>(H169*Q169*S169)+(J169*R169*T169)</f>
        <v>0</v>
      </c>
      <c r="V169" s="15">
        <f>(I169*Q169*S169)+(K169*R169*T169)</f>
        <v>0</v>
      </c>
      <c r="W169" s="15">
        <f>N169*W$168</f>
        <v>0</v>
      </c>
      <c r="X169" s="15">
        <f>O169*X$168</f>
        <v>0</v>
      </c>
      <c r="Z169" s="21">
        <f>L169+M169+N169-U169-V169-W169</f>
        <v>1384489.3091978175</v>
      </c>
      <c r="AA169" s="166"/>
      <c r="AB169" s="284">
        <v>0</v>
      </c>
    </row>
    <row r="170" spans="1:28" x14ac:dyDescent="0.25">
      <c r="A170" s="356" t="str">
        <f t="shared" si="135"/>
        <v>19 Meals/Week + $150 Flex</v>
      </c>
      <c r="B170" s="356"/>
      <c r="C170" s="356"/>
      <c r="D170" s="22">
        <f t="shared" si="136"/>
        <v>2444.2250509948626</v>
      </c>
      <c r="E170" s="176">
        <v>150</v>
      </c>
      <c r="F170" s="176"/>
      <c r="G170" s="21">
        <f t="shared" ref="G170:G181" si="139">D170-E170-F170</f>
        <v>2294.2250509948626</v>
      </c>
      <c r="H170" s="26">
        <f t="shared" si="137"/>
        <v>321</v>
      </c>
      <c r="I170" s="178"/>
      <c r="J170" s="26">
        <f t="shared" si="138"/>
        <v>204</v>
      </c>
      <c r="K170" s="178"/>
      <c r="L170" s="13">
        <f t="shared" ref="L170:L181" si="140">G170*(H170+J170)</f>
        <v>1204468.1517723028</v>
      </c>
      <c r="M170" s="13">
        <f t="shared" ref="M170:M181" si="141">G170*(I170+K170)</f>
        <v>0</v>
      </c>
      <c r="N170" s="283">
        <f t="shared" ref="N170:N181" si="142">E170*(H170+I170+J170+K170)</f>
        <v>78750</v>
      </c>
      <c r="O170" s="283">
        <f t="shared" ref="O170:O181" si="143">F170*(I170+J170+K170+H170)</f>
        <v>0</v>
      </c>
      <c r="P170" s="179"/>
      <c r="Q170" s="184"/>
      <c r="R170" s="185"/>
      <c r="S170" s="17">
        <f>S169</f>
        <v>121</v>
      </c>
      <c r="T170" s="17">
        <f t="shared" ref="T170:T180" si="144">T169</f>
        <v>122</v>
      </c>
      <c r="U170" s="15">
        <f t="shared" ref="U170:U181" si="145">(H170*Q170*S170)+(J170*R170*T170)</f>
        <v>0</v>
      </c>
      <c r="V170" s="15">
        <f t="shared" ref="V170:V181" si="146">(I170*Q170*S170)+(K170*R170*T170)</f>
        <v>0</v>
      </c>
      <c r="W170" s="15">
        <f t="shared" ref="W170:W181" si="147">N170*W$168</f>
        <v>0</v>
      </c>
      <c r="X170" s="15">
        <f t="shared" ref="X170:X181" si="148">O170*X$168</f>
        <v>0</v>
      </c>
      <c r="Z170" s="15">
        <f t="shared" ref="Z170:Z174" si="149">L170+M170+N170-U170-V170-W170</f>
        <v>1283218.1517723028</v>
      </c>
      <c r="AB170" s="284">
        <v>0</v>
      </c>
    </row>
    <row r="171" spans="1:28" x14ac:dyDescent="0.25">
      <c r="A171" s="356" t="str">
        <f t="shared" si="135"/>
        <v>14 Meals/Week + $350 Flex</v>
      </c>
      <c r="B171" s="356"/>
      <c r="C171" s="356"/>
      <c r="D171" s="22">
        <f t="shared" si="136"/>
        <v>2505.1217181178422</v>
      </c>
      <c r="E171" s="176">
        <v>350</v>
      </c>
      <c r="F171" s="176"/>
      <c r="G171" s="21">
        <f t="shared" si="139"/>
        <v>2155.1217181178422</v>
      </c>
      <c r="H171" s="26">
        <f t="shared" si="137"/>
        <v>3539</v>
      </c>
      <c r="I171" s="178"/>
      <c r="J171" s="26">
        <f t="shared" si="138"/>
        <v>3485</v>
      </c>
      <c r="K171" s="178"/>
      <c r="L171" s="13">
        <f t="shared" si="140"/>
        <v>15137574.948059723</v>
      </c>
      <c r="M171" s="13">
        <f t="shared" si="141"/>
        <v>0</v>
      </c>
      <c r="N171" s="283">
        <f t="shared" si="142"/>
        <v>2458400</v>
      </c>
      <c r="O171" s="283">
        <f t="shared" si="143"/>
        <v>0</v>
      </c>
      <c r="P171" s="179"/>
      <c r="Q171" s="184"/>
      <c r="R171" s="185"/>
      <c r="S171" s="17">
        <f t="shared" ref="S171:S180" si="150">S170</f>
        <v>121</v>
      </c>
      <c r="T171" s="17">
        <f t="shared" si="144"/>
        <v>122</v>
      </c>
      <c r="U171" s="15">
        <f t="shared" si="145"/>
        <v>0</v>
      </c>
      <c r="V171" s="15">
        <f t="shared" si="146"/>
        <v>0</v>
      </c>
      <c r="W171" s="15">
        <f t="shared" si="147"/>
        <v>0</v>
      </c>
      <c r="X171" s="15">
        <f t="shared" si="148"/>
        <v>0</v>
      </c>
      <c r="Z171" s="15">
        <f t="shared" si="149"/>
        <v>17595974.948059723</v>
      </c>
      <c r="AB171" s="284">
        <v>0</v>
      </c>
    </row>
    <row r="172" spans="1:28" x14ac:dyDescent="0.25">
      <c r="A172" s="356" t="str">
        <f t="shared" si="135"/>
        <v>12 Meals/Week + $225 Flex</v>
      </c>
      <c r="B172" s="356"/>
      <c r="C172" s="356"/>
      <c r="D172" s="22">
        <f t="shared" si="136"/>
        <v>2311.6852460801447</v>
      </c>
      <c r="E172" s="176">
        <v>225</v>
      </c>
      <c r="F172" s="176"/>
      <c r="G172" s="21">
        <f t="shared" si="139"/>
        <v>2086.6852460801447</v>
      </c>
      <c r="H172" s="26">
        <f t="shared" si="137"/>
        <v>131</v>
      </c>
      <c r="I172" s="178"/>
      <c r="J172" s="26">
        <f t="shared" si="138"/>
        <v>114</v>
      </c>
      <c r="K172" s="178"/>
      <c r="L172" s="13">
        <f t="shared" si="140"/>
        <v>511237.88528963545</v>
      </c>
      <c r="M172" s="13">
        <f t="shared" si="141"/>
        <v>0</v>
      </c>
      <c r="N172" s="283">
        <f t="shared" si="142"/>
        <v>55125</v>
      </c>
      <c r="O172" s="283">
        <f t="shared" si="143"/>
        <v>0</v>
      </c>
      <c r="P172" s="179"/>
      <c r="Q172" s="184"/>
      <c r="R172" s="185"/>
      <c r="S172" s="17">
        <f t="shared" si="150"/>
        <v>121</v>
      </c>
      <c r="T172" s="17">
        <f t="shared" si="144"/>
        <v>122</v>
      </c>
      <c r="U172" s="15">
        <f t="shared" si="145"/>
        <v>0</v>
      </c>
      <c r="V172" s="15">
        <f t="shared" si="146"/>
        <v>0</v>
      </c>
      <c r="W172" s="15">
        <f t="shared" si="147"/>
        <v>0</v>
      </c>
      <c r="X172" s="15">
        <f t="shared" si="148"/>
        <v>0</v>
      </c>
      <c r="Z172" s="15">
        <f t="shared" si="149"/>
        <v>566362.88528963551</v>
      </c>
      <c r="AB172" s="284">
        <v>0</v>
      </c>
    </row>
    <row r="173" spans="1:28" x14ac:dyDescent="0.25">
      <c r="A173" s="356" t="str">
        <f t="shared" si="135"/>
        <v>10 Meals/Week + $275 Flex</v>
      </c>
      <c r="B173" s="356"/>
      <c r="C173" s="356"/>
      <c r="D173" s="22">
        <f t="shared" si="136"/>
        <v>2306.9090368940283</v>
      </c>
      <c r="E173" s="176">
        <v>275</v>
      </c>
      <c r="F173" s="176"/>
      <c r="G173" s="21">
        <f t="shared" si="139"/>
        <v>2031.9090368940283</v>
      </c>
      <c r="H173" s="26">
        <f t="shared" si="137"/>
        <v>329</v>
      </c>
      <c r="I173" s="178"/>
      <c r="J173" s="26">
        <f t="shared" si="138"/>
        <v>321</v>
      </c>
      <c r="K173" s="178"/>
      <c r="L173" s="13">
        <f t="shared" si="140"/>
        <v>1320740.8739811184</v>
      </c>
      <c r="M173" s="13">
        <f t="shared" si="141"/>
        <v>0</v>
      </c>
      <c r="N173" s="283">
        <f t="shared" si="142"/>
        <v>178750</v>
      </c>
      <c r="O173" s="283">
        <f t="shared" si="143"/>
        <v>0</v>
      </c>
      <c r="P173" s="179"/>
      <c r="Q173" s="184"/>
      <c r="R173" s="185"/>
      <c r="S173" s="17">
        <f t="shared" si="150"/>
        <v>121</v>
      </c>
      <c r="T173" s="17">
        <f t="shared" si="144"/>
        <v>122</v>
      </c>
      <c r="U173" s="15">
        <f t="shared" si="145"/>
        <v>0</v>
      </c>
      <c r="V173" s="15">
        <f t="shared" si="146"/>
        <v>0</v>
      </c>
      <c r="W173" s="15">
        <f t="shared" si="147"/>
        <v>0</v>
      </c>
      <c r="X173" s="15">
        <f t="shared" si="148"/>
        <v>0</v>
      </c>
      <c r="Z173" s="15">
        <f t="shared" si="149"/>
        <v>1499490.8739811184</v>
      </c>
      <c r="AB173" s="284">
        <v>0</v>
      </c>
    </row>
    <row r="174" spans="1:28" x14ac:dyDescent="0.25">
      <c r="A174" s="356" t="str">
        <f t="shared" si="135"/>
        <v>8 Meals/Week + $425 Flex</v>
      </c>
      <c r="B174" s="356"/>
      <c r="C174" s="356"/>
      <c r="D174" s="22">
        <f t="shared" si="136"/>
        <v>2438.2547895122184</v>
      </c>
      <c r="E174" s="176">
        <v>425</v>
      </c>
      <c r="F174" s="176"/>
      <c r="G174" s="21">
        <f t="shared" si="139"/>
        <v>2013.2547895122184</v>
      </c>
      <c r="H174" s="26">
        <f t="shared" si="137"/>
        <v>729</v>
      </c>
      <c r="I174" s="178"/>
      <c r="J174" s="26">
        <f t="shared" si="138"/>
        <v>720</v>
      </c>
      <c r="K174" s="178"/>
      <c r="L174" s="13">
        <f t="shared" si="140"/>
        <v>2917206.1900032046</v>
      </c>
      <c r="M174" s="13">
        <f t="shared" si="141"/>
        <v>0</v>
      </c>
      <c r="N174" s="283">
        <f t="shared" si="142"/>
        <v>615825</v>
      </c>
      <c r="O174" s="283">
        <f t="shared" si="143"/>
        <v>0</v>
      </c>
      <c r="P174" s="179"/>
      <c r="Q174" s="184"/>
      <c r="R174" s="185"/>
      <c r="S174" s="17">
        <f t="shared" si="150"/>
        <v>121</v>
      </c>
      <c r="T174" s="17">
        <f t="shared" si="144"/>
        <v>122</v>
      </c>
      <c r="U174" s="15">
        <f t="shared" si="145"/>
        <v>0</v>
      </c>
      <c r="V174" s="15">
        <f t="shared" si="146"/>
        <v>0</v>
      </c>
      <c r="W174" s="15">
        <f t="shared" si="147"/>
        <v>0</v>
      </c>
      <c r="X174" s="15">
        <f t="shared" si="148"/>
        <v>0</v>
      </c>
      <c r="Z174" s="15">
        <f t="shared" si="149"/>
        <v>3533031.1900032046</v>
      </c>
      <c r="AB174" s="284">
        <v>0</v>
      </c>
    </row>
    <row r="175" spans="1:28" x14ac:dyDescent="0.25">
      <c r="A175" s="356" t="str">
        <f t="shared" si="135"/>
        <v>50 Meals + $225 Dining Dollars</v>
      </c>
      <c r="B175" s="356"/>
      <c r="C175" s="356"/>
      <c r="D175" s="22">
        <f t="shared" si="136"/>
        <v>1303.9051078096682</v>
      </c>
      <c r="E175" s="176"/>
      <c r="F175" s="176">
        <v>225</v>
      </c>
      <c r="G175" s="21">
        <f t="shared" si="139"/>
        <v>1078.9051078096682</v>
      </c>
      <c r="H175" s="26">
        <f t="shared" si="137"/>
        <v>0</v>
      </c>
      <c r="I175" s="178"/>
      <c r="J175" s="26">
        <f t="shared" si="138"/>
        <v>0</v>
      </c>
      <c r="K175" s="178"/>
      <c r="L175" s="13">
        <f t="shared" si="140"/>
        <v>0</v>
      </c>
      <c r="M175" s="13">
        <f t="shared" si="141"/>
        <v>0</v>
      </c>
      <c r="N175" s="283">
        <f t="shared" si="142"/>
        <v>0</v>
      </c>
      <c r="O175" s="283">
        <f t="shared" si="143"/>
        <v>0</v>
      </c>
      <c r="P175" s="179"/>
      <c r="Q175" s="184"/>
      <c r="R175" s="185"/>
      <c r="S175" s="17">
        <f t="shared" si="150"/>
        <v>121</v>
      </c>
      <c r="T175" s="17">
        <f t="shared" si="144"/>
        <v>122</v>
      </c>
      <c r="U175" s="15">
        <f t="shared" si="145"/>
        <v>0</v>
      </c>
      <c r="V175" s="15">
        <f t="shared" si="146"/>
        <v>0</v>
      </c>
      <c r="W175" s="15">
        <f t="shared" si="147"/>
        <v>0</v>
      </c>
      <c r="X175" s="15">
        <f t="shared" si="148"/>
        <v>0</v>
      </c>
      <c r="Z175" s="284">
        <v>0</v>
      </c>
      <c r="AB175" s="15">
        <f t="shared" ref="AB175:AB181" si="151">L175+M175+O175-U175-V175-X175</f>
        <v>0</v>
      </c>
    </row>
    <row r="176" spans="1:28" x14ac:dyDescent="0.25">
      <c r="A176" s="356" t="str">
        <f t="shared" si="135"/>
        <v>25 Meals + $200 Dining Dollars</v>
      </c>
      <c r="B176" s="356"/>
      <c r="C176" s="356"/>
      <c r="D176" s="22">
        <f t="shared" si="136"/>
        <v>1083.005432951803</v>
      </c>
      <c r="E176" s="176"/>
      <c r="F176" s="176">
        <v>200</v>
      </c>
      <c r="G176" s="21">
        <f t="shared" si="139"/>
        <v>883.00543295180296</v>
      </c>
      <c r="H176" s="26">
        <f t="shared" si="137"/>
        <v>0</v>
      </c>
      <c r="I176" s="178"/>
      <c r="J176" s="26">
        <f t="shared" si="138"/>
        <v>0</v>
      </c>
      <c r="K176" s="178"/>
      <c r="L176" s="13">
        <f t="shared" si="140"/>
        <v>0</v>
      </c>
      <c r="M176" s="13">
        <f t="shared" si="141"/>
        <v>0</v>
      </c>
      <c r="N176" s="283">
        <f t="shared" si="142"/>
        <v>0</v>
      </c>
      <c r="O176" s="283">
        <f t="shared" si="143"/>
        <v>0</v>
      </c>
      <c r="P176" s="179"/>
      <c r="Q176" s="184"/>
      <c r="R176" s="185"/>
      <c r="S176" s="17">
        <f t="shared" si="150"/>
        <v>121</v>
      </c>
      <c r="T176" s="17">
        <f t="shared" si="144"/>
        <v>122</v>
      </c>
      <c r="U176" s="15">
        <f t="shared" si="145"/>
        <v>0</v>
      </c>
      <c r="V176" s="15">
        <f t="shared" si="146"/>
        <v>0</v>
      </c>
      <c r="W176" s="15">
        <f t="shared" si="147"/>
        <v>0</v>
      </c>
      <c r="X176" s="15">
        <f t="shared" si="148"/>
        <v>0</v>
      </c>
      <c r="Z176" s="284">
        <v>0</v>
      </c>
      <c r="AB176" s="15">
        <f t="shared" si="151"/>
        <v>0</v>
      </c>
    </row>
    <row r="177" spans="1:28" x14ac:dyDescent="0.25">
      <c r="A177" s="356" t="str">
        <f t="shared" si="135"/>
        <v>$1,000 Dining Dollars</v>
      </c>
      <c r="B177" s="356"/>
      <c r="C177" s="356"/>
      <c r="D177" s="22">
        <v>1000</v>
      </c>
      <c r="E177" s="176"/>
      <c r="F177" s="176">
        <v>1000</v>
      </c>
      <c r="G177" s="21">
        <f t="shared" si="139"/>
        <v>0</v>
      </c>
      <c r="H177" s="26">
        <f t="shared" si="137"/>
        <v>0</v>
      </c>
      <c r="I177" s="178"/>
      <c r="J177" s="26">
        <f t="shared" si="138"/>
        <v>0</v>
      </c>
      <c r="K177" s="178"/>
      <c r="L177" s="13">
        <f t="shared" si="140"/>
        <v>0</v>
      </c>
      <c r="M177" s="13">
        <f t="shared" si="141"/>
        <v>0</v>
      </c>
      <c r="N177" s="283">
        <f t="shared" si="142"/>
        <v>0</v>
      </c>
      <c r="O177" s="283">
        <f t="shared" si="143"/>
        <v>0</v>
      </c>
      <c r="P177" s="179"/>
      <c r="Q177" s="184"/>
      <c r="R177" s="185"/>
      <c r="S177" s="17">
        <f t="shared" si="150"/>
        <v>121</v>
      </c>
      <c r="T177" s="17">
        <f t="shared" si="144"/>
        <v>122</v>
      </c>
      <c r="U177" s="15">
        <f t="shared" si="145"/>
        <v>0</v>
      </c>
      <c r="V177" s="15">
        <f t="shared" si="146"/>
        <v>0</v>
      </c>
      <c r="W177" s="15">
        <f t="shared" si="147"/>
        <v>0</v>
      </c>
      <c r="X177" s="15">
        <f t="shared" si="148"/>
        <v>0</v>
      </c>
      <c r="Z177" s="284">
        <v>0</v>
      </c>
      <c r="AB177" s="15">
        <f t="shared" si="151"/>
        <v>0</v>
      </c>
    </row>
    <row r="178" spans="1:28" x14ac:dyDescent="0.25">
      <c r="A178" s="356" t="str">
        <f t="shared" si="135"/>
        <v>$500 Dining Dollars</v>
      </c>
      <c r="B178" s="356"/>
      <c r="C178" s="356"/>
      <c r="D178" s="22">
        <v>500</v>
      </c>
      <c r="E178" s="176"/>
      <c r="F178" s="176">
        <v>500</v>
      </c>
      <c r="G178" s="21">
        <f t="shared" si="139"/>
        <v>0</v>
      </c>
      <c r="H178" s="26">
        <f t="shared" si="137"/>
        <v>0</v>
      </c>
      <c r="I178" s="178"/>
      <c r="J178" s="26">
        <f t="shared" si="138"/>
        <v>0</v>
      </c>
      <c r="K178" s="178"/>
      <c r="L178" s="13">
        <f t="shared" si="140"/>
        <v>0</v>
      </c>
      <c r="M178" s="13">
        <f t="shared" si="141"/>
        <v>0</v>
      </c>
      <c r="N178" s="283">
        <f t="shared" si="142"/>
        <v>0</v>
      </c>
      <c r="O178" s="283">
        <f t="shared" si="143"/>
        <v>0</v>
      </c>
      <c r="P178" s="179"/>
      <c r="Q178" s="184"/>
      <c r="R178" s="185"/>
      <c r="S178" s="17">
        <f t="shared" si="150"/>
        <v>121</v>
      </c>
      <c r="T178" s="17">
        <f t="shared" si="144"/>
        <v>122</v>
      </c>
      <c r="U178" s="15">
        <f t="shared" si="145"/>
        <v>0</v>
      </c>
      <c r="V178" s="15">
        <f t="shared" si="146"/>
        <v>0</v>
      </c>
      <c r="W178" s="15">
        <f t="shared" si="147"/>
        <v>0</v>
      </c>
      <c r="X178" s="15">
        <f t="shared" si="148"/>
        <v>0</v>
      </c>
      <c r="Z178" s="284">
        <v>0</v>
      </c>
      <c r="AB178" s="15">
        <f t="shared" si="151"/>
        <v>0</v>
      </c>
    </row>
    <row r="179" spans="1:28" x14ac:dyDescent="0.25">
      <c r="A179" s="356" t="str">
        <f t="shared" si="135"/>
        <v>Faculty 90</v>
      </c>
      <c r="B179" s="356"/>
      <c r="C179" s="356"/>
      <c r="D179" s="22">
        <f t="shared" si="136"/>
        <v>515.83059210052818</v>
      </c>
      <c r="E179" s="176"/>
      <c r="F179" s="176"/>
      <c r="G179" s="21">
        <f t="shared" si="139"/>
        <v>515.83059210052818</v>
      </c>
      <c r="H179" s="26">
        <f t="shared" si="137"/>
        <v>0</v>
      </c>
      <c r="I179" s="178"/>
      <c r="J179" s="26">
        <f t="shared" si="138"/>
        <v>0</v>
      </c>
      <c r="K179" s="178"/>
      <c r="L179" s="13">
        <f t="shared" si="140"/>
        <v>0</v>
      </c>
      <c r="M179" s="13">
        <f t="shared" si="141"/>
        <v>0</v>
      </c>
      <c r="N179" s="283">
        <f t="shared" si="142"/>
        <v>0</v>
      </c>
      <c r="O179" s="283">
        <f t="shared" si="143"/>
        <v>0</v>
      </c>
      <c r="P179" s="179"/>
      <c r="Q179" s="184"/>
      <c r="R179" s="185"/>
      <c r="S179" s="17">
        <f t="shared" si="150"/>
        <v>121</v>
      </c>
      <c r="T179" s="17">
        <f t="shared" si="144"/>
        <v>122</v>
      </c>
      <c r="U179" s="15">
        <f t="shared" si="145"/>
        <v>0</v>
      </c>
      <c r="V179" s="15">
        <f t="shared" si="146"/>
        <v>0</v>
      </c>
      <c r="W179" s="15">
        <f t="shared" si="147"/>
        <v>0</v>
      </c>
      <c r="X179" s="15">
        <f t="shared" si="148"/>
        <v>0</v>
      </c>
      <c r="Z179" s="284">
        <v>0</v>
      </c>
      <c r="AB179" s="15">
        <f t="shared" si="151"/>
        <v>0</v>
      </c>
    </row>
    <row r="180" spans="1:28" x14ac:dyDescent="0.25">
      <c r="A180" s="356" t="str">
        <f t="shared" si="135"/>
        <v>Faculty 60</v>
      </c>
      <c r="B180" s="356"/>
      <c r="C180" s="356"/>
      <c r="D180" s="22">
        <f t="shared" ref="D180:D181" si="152">D154*(1+G$165)</f>
        <v>333.87093339840004</v>
      </c>
      <c r="E180" s="176"/>
      <c r="F180" s="176"/>
      <c r="G180" s="21">
        <f t="shared" si="139"/>
        <v>333.87093339840004</v>
      </c>
      <c r="H180" s="26">
        <f t="shared" ref="H180:H181" si="153">H154</f>
        <v>0</v>
      </c>
      <c r="I180" s="178"/>
      <c r="J180" s="26">
        <f t="shared" ref="J180:J181" si="154">J154</f>
        <v>0</v>
      </c>
      <c r="K180" s="178"/>
      <c r="L180" s="13">
        <f t="shared" si="140"/>
        <v>0</v>
      </c>
      <c r="M180" s="13">
        <f t="shared" si="141"/>
        <v>0</v>
      </c>
      <c r="N180" s="283">
        <f t="shared" si="142"/>
        <v>0</v>
      </c>
      <c r="O180" s="283">
        <f t="shared" si="143"/>
        <v>0</v>
      </c>
      <c r="P180" s="179"/>
      <c r="Q180" s="184"/>
      <c r="R180" s="185"/>
      <c r="S180" s="17">
        <f t="shared" si="150"/>
        <v>121</v>
      </c>
      <c r="T180" s="17">
        <f t="shared" si="144"/>
        <v>122</v>
      </c>
      <c r="U180" s="15">
        <f t="shared" si="145"/>
        <v>0</v>
      </c>
      <c r="V180" s="15">
        <f t="shared" si="146"/>
        <v>0</v>
      </c>
      <c r="W180" s="15">
        <f t="shared" si="147"/>
        <v>0</v>
      </c>
      <c r="X180" s="15">
        <f t="shared" si="148"/>
        <v>0</v>
      </c>
      <c r="Z180" s="284">
        <v>0</v>
      </c>
      <c r="AB180" s="15">
        <f t="shared" si="151"/>
        <v>0</v>
      </c>
    </row>
    <row r="181" spans="1:28" x14ac:dyDescent="0.25">
      <c r="A181" s="356" t="str">
        <f t="shared" si="135"/>
        <v>Faculty 30</v>
      </c>
      <c r="B181" s="356"/>
      <c r="C181" s="356"/>
      <c r="D181" s="22">
        <f t="shared" si="152"/>
        <v>166.93546669920002</v>
      </c>
      <c r="E181" s="176"/>
      <c r="F181" s="176"/>
      <c r="G181" s="22">
        <f t="shared" si="139"/>
        <v>166.93546669920002</v>
      </c>
      <c r="H181" s="26">
        <f t="shared" si="153"/>
        <v>0</v>
      </c>
      <c r="I181" s="187"/>
      <c r="J181" s="26">
        <f t="shared" si="154"/>
        <v>0</v>
      </c>
      <c r="K181" s="187"/>
      <c r="L181" s="14">
        <f t="shared" si="140"/>
        <v>0</v>
      </c>
      <c r="M181" s="14">
        <f t="shared" si="141"/>
        <v>0</v>
      </c>
      <c r="N181" s="283">
        <f t="shared" si="142"/>
        <v>0</v>
      </c>
      <c r="O181" s="283">
        <f t="shared" si="143"/>
        <v>0</v>
      </c>
      <c r="P181" s="179"/>
      <c r="Q181" s="188"/>
      <c r="R181" s="189"/>
      <c r="S181" s="19">
        <f>S179</f>
        <v>121</v>
      </c>
      <c r="T181" s="24">
        <f>T179</f>
        <v>122</v>
      </c>
      <c r="U181" s="16">
        <f t="shared" si="145"/>
        <v>0</v>
      </c>
      <c r="V181" s="15">
        <f t="shared" si="146"/>
        <v>0</v>
      </c>
      <c r="W181" s="15">
        <f t="shared" si="147"/>
        <v>0</v>
      </c>
      <c r="X181" s="15">
        <f t="shared" si="148"/>
        <v>0</v>
      </c>
      <c r="Z181" s="285">
        <v>0</v>
      </c>
      <c r="AB181" s="16">
        <f t="shared" si="151"/>
        <v>0</v>
      </c>
    </row>
    <row r="182" spans="1:28" s="53" customFormat="1" x14ac:dyDescent="0.25">
      <c r="B182" s="59"/>
      <c r="C182" s="59"/>
      <c r="D182" s="59"/>
      <c r="E182" s="59"/>
      <c r="F182" s="59"/>
      <c r="G182" s="59"/>
      <c r="H182" s="33">
        <f>SUM(H169:H181)</f>
        <v>5378</v>
      </c>
      <c r="I182" s="34">
        <f>SUM(I169:I181)</f>
        <v>0</v>
      </c>
      <c r="J182" s="33">
        <f t="shared" ref="J182:K182" si="155">SUM(J169:J181)</f>
        <v>5064</v>
      </c>
      <c r="K182" s="34">
        <f t="shared" si="155"/>
        <v>0</v>
      </c>
      <c r="L182" s="35">
        <f t="shared" ref="L182:M182" si="156">SUM(L169:L181)</f>
        <v>22393367.3583038</v>
      </c>
      <c r="M182" s="35">
        <f t="shared" si="156"/>
        <v>0</v>
      </c>
      <c r="N182" s="35">
        <v>1903725</v>
      </c>
      <c r="O182" s="36">
        <v>0</v>
      </c>
      <c r="P182" s="190"/>
      <c r="Q182" s="126"/>
      <c r="R182" s="126"/>
      <c r="S182" s="190"/>
      <c r="T182" s="93"/>
      <c r="U182" s="37">
        <f>SUM(U169:U181)</f>
        <v>0</v>
      </c>
      <c r="V182" s="36">
        <f>SUM(V169:V181)</f>
        <v>0</v>
      </c>
      <c r="W182" s="36">
        <f t="shared" ref="W182:X182" si="157">SUM(W169:W181)</f>
        <v>0</v>
      </c>
      <c r="X182" s="36">
        <f t="shared" si="157"/>
        <v>0</v>
      </c>
      <c r="Z182" s="37">
        <f>SUM(Z169:Z181)</f>
        <v>25862567.3583038</v>
      </c>
      <c r="AB182" s="37">
        <f>SUM(AB169:AB181)</f>
        <v>0</v>
      </c>
    </row>
    <row r="183" spans="1:28" x14ac:dyDescent="0.25">
      <c r="B183" s="59"/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S183" s="179"/>
      <c r="U183" s="11"/>
      <c r="V183" s="11"/>
      <c r="W183" s="11"/>
      <c r="X183" s="11"/>
      <c r="Z183" s="11"/>
      <c r="AB183" s="11"/>
    </row>
    <row r="184" spans="1:28" x14ac:dyDescent="0.25">
      <c r="A184" s="53" t="s">
        <v>67</v>
      </c>
      <c r="B184" s="1">
        <f>B165</f>
        <v>2032</v>
      </c>
      <c r="C184" s="53" t="s">
        <v>179</v>
      </c>
      <c r="D184" s="59"/>
      <c r="E184" s="59"/>
      <c r="F184" s="59"/>
      <c r="G184" s="59"/>
      <c r="H184" s="192"/>
      <c r="I184" s="192"/>
      <c r="J184" s="192"/>
      <c r="K184" s="192"/>
      <c r="L184" s="193"/>
      <c r="M184" s="193"/>
      <c r="N184" s="193"/>
      <c r="O184" s="193"/>
      <c r="P184" s="179"/>
      <c r="S184" s="179"/>
      <c r="T184" s="194"/>
    </row>
    <row r="185" spans="1:28" ht="13.15" customHeight="1" x14ac:dyDescent="0.25">
      <c r="A185" s="318" t="s">
        <v>161</v>
      </c>
      <c r="B185" s="318"/>
      <c r="C185" s="318"/>
      <c r="D185" s="336" t="s">
        <v>162</v>
      </c>
      <c r="E185" s="336" t="s">
        <v>163</v>
      </c>
      <c r="F185" s="336" t="s">
        <v>258</v>
      </c>
      <c r="G185" s="336" t="s">
        <v>164</v>
      </c>
      <c r="H185" s="377" t="s">
        <v>53</v>
      </c>
      <c r="I185" s="378"/>
      <c r="J185" s="377" t="s">
        <v>54</v>
      </c>
      <c r="K185" s="378"/>
      <c r="L185" s="389" t="s">
        <v>165</v>
      </c>
      <c r="M185" s="390"/>
      <c r="N185" s="390"/>
      <c r="O185" s="391"/>
      <c r="Q185" s="395" t="s">
        <v>166</v>
      </c>
      <c r="R185" s="396"/>
      <c r="S185" s="387" t="s">
        <v>167</v>
      </c>
      <c r="T185" s="388"/>
      <c r="U185" s="389" t="s">
        <v>168</v>
      </c>
      <c r="V185" s="390"/>
      <c r="W185" s="390"/>
      <c r="X185" s="391"/>
      <c r="Z185" s="392" t="s">
        <v>257</v>
      </c>
      <c r="AB185" s="392" t="s">
        <v>259</v>
      </c>
    </row>
    <row r="186" spans="1:28" ht="13.15" customHeight="1" x14ac:dyDescent="0.25">
      <c r="A186" s="318"/>
      <c r="B186" s="318"/>
      <c r="C186" s="318"/>
      <c r="D186" s="368"/>
      <c r="E186" s="368"/>
      <c r="F186" s="368"/>
      <c r="G186" s="368"/>
      <c r="H186" s="379" t="s">
        <v>169</v>
      </c>
      <c r="I186" s="381" t="s">
        <v>170</v>
      </c>
      <c r="J186" s="360" t="s">
        <v>169</v>
      </c>
      <c r="K186" s="383" t="s">
        <v>170</v>
      </c>
      <c r="L186" s="366" t="s">
        <v>171</v>
      </c>
      <c r="M186" s="366" t="s">
        <v>172</v>
      </c>
      <c r="N186" s="366" t="s">
        <v>173</v>
      </c>
      <c r="O186" s="366" t="s">
        <v>125</v>
      </c>
      <c r="P186" s="105"/>
      <c r="Q186" s="385" t="s">
        <v>53</v>
      </c>
      <c r="R186" s="364" t="s">
        <v>54</v>
      </c>
      <c r="S186" s="385" t="s">
        <v>53</v>
      </c>
      <c r="T186" s="364" t="s">
        <v>54</v>
      </c>
      <c r="U186" s="366" t="s">
        <v>171</v>
      </c>
      <c r="V186" s="366" t="s">
        <v>172</v>
      </c>
      <c r="W186" s="231" t="s">
        <v>173</v>
      </c>
      <c r="X186" s="231" t="s">
        <v>125</v>
      </c>
      <c r="Z186" s="393"/>
      <c r="AB186" s="393"/>
    </row>
    <row r="187" spans="1:28" x14ac:dyDescent="0.25">
      <c r="A187" s="318"/>
      <c r="B187" s="318"/>
      <c r="C187" s="318"/>
      <c r="D187" s="337"/>
      <c r="E187" s="337"/>
      <c r="F187" s="337"/>
      <c r="G187" s="337"/>
      <c r="H187" s="380"/>
      <c r="I187" s="382"/>
      <c r="J187" s="361"/>
      <c r="K187" s="384"/>
      <c r="L187" s="367"/>
      <c r="M187" s="367"/>
      <c r="N187" s="367"/>
      <c r="O187" s="367"/>
      <c r="P187" s="105"/>
      <c r="Q187" s="386"/>
      <c r="R187" s="365"/>
      <c r="S187" s="386"/>
      <c r="T187" s="365"/>
      <c r="U187" s="367"/>
      <c r="V187" s="367"/>
      <c r="W187" s="175">
        <v>0</v>
      </c>
      <c r="X187" s="175">
        <v>0</v>
      </c>
      <c r="Z187" s="394"/>
      <c r="AB187" s="394"/>
    </row>
    <row r="188" spans="1:28" x14ac:dyDescent="0.25">
      <c r="A188" s="356" t="str">
        <f>A162</f>
        <v>19 Meals/Week</v>
      </c>
      <c r="B188" s="356"/>
      <c r="C188" s="356"/>
      <c r="D188" s="22">
        <f>D162*(1+G$165)</f>
        <v>2444.2250509948626</v>
      </c>
      <c r="E188" s="176"/>
      <c r="F188" s="176"/>
      <c r="G188" s="22">
        <f>D188-E188</f>
        <v>2444.2250509948626</v>
      </c>
      <c r="H188" s="26">
        <f>H162</f>
        <v>69</v>
      </c>
      <c r="I188" s="178"/>
      <c r="J188" s="26">
        <f>J162</f>
        <v>188</v>
      </c>
      <c r="K188" s="178"/>
      <c r="L188" s="12">
        <f>G188*(H188+J188)</f>
        <v>628165.83810567972</v>
      </c>
      <c r="M188" s="12">
        <f>G188*(I188+K188)</f>
        <v>0</v>
      </c>
      <c r="N188" s="283">
        <f t="shared" ref="N188" si="158">E188*(H188+I188+J188+K188)</f>
        <v>0</v>
      </c>
      <c r="O188" s="283">
        <f>F188*(I188+J188+K188+H188)</f>
        <v>0</v>
      </c>
      <c r="P188" s="179"/>
      <c r="Q188" s="252"/>
      <c r="R188" s="253"/>
      <c r="S188" s="257">
        <f>S162</f>
        <v>38</v>
      </c>
      <c r="T188" s="257">
        <f>T162</f>
        <v>38</v>
      </c>
      <c r="U188" s="22">
        <f>(H188*Q188*S188)+(J188*R188*T188)</f>
        <v>0</v>
      </c>
      <c r="V188" s="22">
        <f>(I188*Q188*S188)+(K188*R188*T188)</f>
        <v>0</v>
      </c>
      <c r="W188" s="16">
        <f>N188*W187</f>
        <v>0</v>
      </c>
      <c r="X188" s="16">
        <f>O188*X187</f>
        <v>0</v>
      </c>
      <c r="Z188" s="22">
        <f>L188+M188+O188-U188-V188-X188</f>
        <v>628165.83810567972</v>
      </c>
      <c r="AA188" s="166"/>
      <c r="AB188" s="286" t="s">
        <v>261</v>
      </c>
    </row>
    <row r="189" spans="1:28" s="53" customFormat="1" x14ac:dyDescent="0.25">
      <c r="B189" s="59"/>
      <c r="C189" s="59"/>
      <c r="D189" s="59"/>
      <c r="E189" s="59"/>
      <c r="F189" s="59"/>
      <c r="G189" s="59"/>
      <c r="H189" s="33">
        <f t="shared" ref="H189:M189" si="159">SUM(H188:H188)</f>
        <v>69</v>
      </c>
      <c r="I189" s="34">
        <f t="shared" si="159"/>
        <v>0</v>
      </c>
      <c r="J189" s="33">
        <f t="shared" si="159"/>
        <v>188</v>
      </c>
      <c r="K189" s="34">
        <f t="shared" si="159"/>
        <v>0</v>
      </c>
      <c r="L189" s="35">
        <f t="shared" si="159"/>
        <v>628165.83810567972</v>
      </c>
      <c r="M189" s="35">
        <f t="shared" si="159"/>
        <v>0</v>
      </c>
      <c r="N189" s="35">
        <f>SUM(N188)</f>
        <v>0</v>
      </c>
      <c r="O189" s="35">
        <f>SUM(O188)</f>
        <v>0</v>
      </c>
      <c r="P189" s="190"/>
      <c r="Q189" s="126"/>
      <c r="R189" s="126"/>
      <c r="S189" s="190"/>
      <c r="T189" s="93"/>
      <c r="U189" s="37">
        <f>SUM(U188:U188)</f>
        <v>0</v>
      </c>
      <c r="V189" s="37">
        <f>SUM(V188:V188)</f>
        <v>0</v>
      </c>
      <c r="W189" s="37">
        <f>SUM(W188)</f>
        <v>0</v>
      </c>
      <c r="X189" s="37">
        <f>SUM(X188)</f>
        <v>0</v>
      </c>
      <c r="Z189" s="37">
        <f>SUM(Z188:Z188)</f>
        <v>628165.83810567972</v>
      </c>
      <c r="AB189" s="37">
        <f>SUM(AB188:AB188)</f>
        <v>0</v>
      </c>
    </row>
    <row r="191" spans="1:28" x14ac:dyDescent="0.25">
      <c r="A191" s="53" t="s">
        <v>67</v>
      </c>
      <c r="B191" s="1">
        <f>B165+1</f>
        <v>2033</v>
      </c>
      <c r="C191" s="53" t="s">
        <v>160</v>
      </c>
      <c r="D191" s="58" t="s">
        <v>180</v>
      </c>
      <c r="E191" s="58"/>
      <c r="F191" s="58"/>
      <c r="G191" s="195">
        <v>0.03</v>
      </c>
      <c r="J191" s="11"/>
      <c r="K191" s="11"/>
      <c r="L191" s="164"/>
      <c r="M191" s="164"/>
      <c r="N191" s="164"/>
      <c r="O191" s="164"/>
      <c r="P191" s="60"/>
      <c r="Q191" s="165"/>
      <c r="R191" s="165"/>
      <c r="S191" s="60"/>
      <c r="U191" s="164"/>
      <c r="V191" s="164"/>
      <c r="W191" s="164"/>
      <c r="X191" s="164"/>
    </row>
    <row r="192" spans="1:28" ht="13.15" customHeight="1" x14ac:dyDescent="0.25">
      <c r="A192" s="318" t="s">
        <v>161</v>
      </c>
      <c r="B192" s="318"/>
      <c r="C192" s="318"/>
      <c r="D192" s="336" t="s">
        <v>162</v>
      </c>
      <c r="E192" s="336" t="s">
        <v>163</v>
      </c>
      <c r="F192" s="336" t="s">
        <v>258</v>
      </c>
      <c r="G192" s="336" t="s">
        <v>164</v>
      </c>
      <c r="H192" s="377" t="s">
        <v>31</v>
      </c>
      <c r="I192" s="378"/>
      <c r="J192" s="377" t="s">
        <v>32</v>
      </c>
      <c r="K192" s="378"/>
      <c r="L192" s="389" t="s">
        <v>165</v>
      </c>
      <c r="M192" s="390"/>
      <c r="N192" s="390"/>
      <c r="O192" s="391"/>
      <c r="Q192" s="397" t="s">
        <v>166</v>
      </c>
      <c r="R192" s="397"/>
      <c r="S192" s="398" t="s">
        <v>167</v>
      </c>
      <c r="T192" s="398"/>
      <c r="U192" s="389" t="s">
        <v>168</v>
      </c>
      <c r="V192" s="390"/>
      <c r="W192" s="390"/>
      <c r="X192" s="391"/>
      <c r="Z192" s="392" t="s">
        <v>257</v>
      </c>
      <c r="AB192" s="392" t="s">
        <v>259</v>
      </c>
    </row>
    <row r="193" spans="1:28" ht="13.15" customHeight="1" x14ac:dyDescent="0.25">
      <c r="A193" s="318"/>
      <c r="B193" s="318"/>
      <c r="C193" s="318"/>
      <c r="D193" s="368"/>
      <c r="E193" s="368"/>
      <c r="F193" s="368"/>
      <c r="G193" s="369"/>
      <c r="H193" s="360" t="s">
        <v>169</v>
      </c>
      <c r="I193" s="362" t="s">
        <v>170</v>
      </c>
      <c r="J193" s="360" t="s">
        <v>169</v>
      </c>
      <c r="K193" s="362" t="s">
        <v>170</v>
      </c>
      <c r="L193" s="366" t="s">
        <v>171</v>
      </c>
      <c r="M193" s="366" t="s">
        <v>172</v>
      </c>
      <c r="N193" s="366" t="s">
        <v>173</v>
      </c>
      <c r="O193" s="366" t="s">
        <v>125</v>
      </c>
      <c r="P193" s="105"/>
      <c r="Q193" s="385" t="s">
        <v>31</v>
      </c>
      <c r="R193" s="371" t="s">
        <v>32</v>
      </c>
      <c r="S193" s="373" t="s">
        <v>31</v>
      </c>
      <c r="T193" s="375" t="s">
        <v>32</v>
      </c>
      <c r="U193" s="366" t="s">
        <v>171</v>
      </c>
      <c r="V193" s="366" t="s">
        <v>172</v>
      </c>
      <c r="W193" s="231" t="s">
        <v>173</v>
      </c>
      <c r="X193" s="231" t="s">
        <v>125</v>
      </c>
      <c r="Z193" s="393"/>
      <c r="AB193" s="393"/>
    </row>
    <row r="194" spans="1:28" x14ac:dyDescent="0.25">
      <c r="A194" s="318"/>
      <c r="B194" s="318"/>
      <c r="C194" s="318"/>
      <c r="D194" s="337"/>
      <c r="E194" s="337"/>
      <c r="F194" s="337"/>
      <c r="G194" s="370"/>
      <c r="H194" s="361"/>
      <c r="I194" s="363"/>
      <c r="J194" s="361"/>
      <c r="K194" s="363"/>
      <c r="L194" s="367"/>
      <c r="M194" s="367"/>
      <c r="N194" s="367"/>
      <c r="O194" s="367"/>
      <c r="P194" s="105"/>
      <c r="Q194" s="386"/>
      <c r="R194" s="372"/>
      <c r="S194" s="374"/>
      <c r="T194" s="376"/>
      <c r="U194" s="367"/>
      <c r="V194" s="367"/>
      <c r="W194" s="175">
        <v>0</v>
      </c>
      <c r="X194" s="175">
        <v>0</v>
      </c>
      <c r="Z194" s="394"/>
      <c r="AB194" s="394"/>
    </row>
    <row r="195" spans="1:28" x14ac:dyDescent="0.25">
      <c r="A195" s="356" t="str">
        <f t="shared" ref="A195:A207" si="160">A169</f>
        <v>Unlimited + $150 Flex</v>
      </c>
      <c r="B195" s="356"/>
      <c r="C195" s="356"/>
      <c r="D195" s="22">
        <f t="shared" ref="D195:D205" si="161">D169*(1+G$191)</f>
        <v>2597.4936037773259</v>
      </c>
      <c r="E195" s="176">
        <v>150</v>
      </c>
      <c r="F195" s="176"/>
      <c r="G195" s="21">
        <f>D195-E195-F195</f>
        <v>2447.4936037773259</v>
      </c>
      <c r="H195" s="26">
        <f t="shared" ref="H195:H205" si="162">H169</f>
        <v>329</v>
      </c>
      <c r="I195" s="178"/>
      <c r="J195" s="26">
        <f t="shared" ref="J195:J205" si="163">J169</f>
        <v>220</v>
      </c>
      <c r="K195" s="178"/>
      <c r="L195" s="12">
        <f>G195*(H195+J195)</f>
        <v>1343673.9884737518</v>
      </c>
      <c r="M195" s="12">
        <f>G195*(I195+K195)</f>
        <v>0</v>
      </c>
      <c r="N195" s="283">
        <f>E195*(H195+I195+J195+K195)</f>
        <v>82350</v>
      </c>
      <c r="O195" s="283">
        <f>F195*(I195+J195+K195+H195)</f>
        <v>0</v>
      </c>
      <c r="P195" s="179"/>
      <c r="Q195" s="180"/>
      <c r="R195" s="181"/>
      <c r="S195" s="23">
        <f>S169</f>
        <v>121</v>
      </c>
      <c r="T195" s="23">
        <f>T169</f>
        <v>122</v>
      </c>
      <c r="U195" s="15">
        <f>(H195*Q195*S195)+(J195*R195*T195)</f>
        <v>0</v>
      </c>
      <c r="V195" s="15">
        <f>(I195*Q195*S195)+(K195*R195*T195)</f>
        <v>0</v>
      </c>
      <c r="W195" s="15">
        <f>N195*W$194</f>
        <v>0</v>
      </c>
      <c r="X195" s="15">
        <f>O195*X$194</f>
        <v>0</v>
      </c>
      <c r="Z195" s="21">
        <f>L195+M195+N195-U195-V195-W195</f>
        <v>1426023.9884737518</v>
      </c>
      <c r="AA195" s="166"/>
      <c r="AB195" s="284">
        <v>0</v>
      </c>
    </row>
    <row r="196" spans="1:28" x14ac:dyDescent="0.25">
      <c r="A196" s="356" t="str">
        <f t="shared" si="160"/>
        <v>19 Meals/Week + $150 Flex</v>
      </c>
      <c r="B196" s="356"/>
      <c r="C196" s="356"/>
      <c r="D196" s="22">
        <f t="shared" si="161"/>
        <v>2517.5518025247084</v>
      </c>
      <c r="E196" s="176">
        <v>150</v>
      </c>
      <c r="F196" s="176"/>
      <c r="G196" s="21">
        <f t="shared" ref="G196:G207" si="164">D196-E196-F196</f>
        <v>2367.5518025247084</v>
      </c>
      <c r="H196" s="26">
        <f t="shared" si="162"/>
        <v>321</v>
      </c>
      <c r="I196" s="178"/>
      <c r="J196" s="26">
        <f t="shared" si="163"/>
        <v>204</v>
      </c>
      <c r="K196" s="178"/>
      <c r="L196" s="13">
        <f t="shared" ref="L196:L207" si="165">G196*(H196+J196)</f>
        <v>1242964.6963254719</v>
      </c>
      <c r="M196" s="13">
        <f t="shared" ref="M196:M207" si="166">G196*(I196+K196)</f>
        <v>0</v>
      </c>
      <c r="N196" s="283">
        <f t="shared" ref="N196:N207" si="167">E196*(H196+I196+J196+K196)</f>
        <v>78750</v>
      </c>
      <c r="O196" s="283">
        <f t="shared" ref="O196:O207" si="168">F196*(I196+J196+K196+H196)</f>
        <v>0</v>
      </c>
      <c r="P196" s="179"/>
      <c r="Q196" s="184"/>
      <c r="R196" s="185"/>
      <c r="S196" s="17">
        <f>S195</f>
        <v>121</v>
      </c>
      <c r="T196" s="17">
        <f t="shared" ref="T196:T206" si="169">T195</f>
        <v>122</v>
      </c>
      <c r="U196" s="15">
        <f t="shared" ref="U196:U207" si="170">(H196*Q196*S196)+(J196*R196*T196)</f>
        <v>0</v>
      </c>
      <c r="V196" s="15">
        <f t="shared" ref="V196:V207" si="171">(I196*Q196*S196)+(K196*R196*T196)</f>
        <v>0</v>
      </c>
      <c r="W196" s="15">
        <f t="shared" ref="W196:W207" si="172">N196*W$194</f>
        <v>0</v>
      </c>
      <c r="X196" s="15">
        <f t="shared" ref="X196:X207" si="173">O196*X$194</f>
        <v>0</v>
      </c>
      <c r="Z196" s="15">
        <f t="shared" ref="Z196:Z200" si="174">L196+M196+N196-U196-V196-W196</f>
        <v>1321714.6963254719</v>
      </c>
      <c r="AB196" s="284">
        <v>0</v>
      </c>
    </row>
    <row r="197" spans="1:28" x14ac:dyDescent="0.25">
      <c r="A197" s="356" t="str">
        <f t="shared" si="160"/>
        <v>14 Meals/Week + $350 Flex</v>
      </c>
      <c r="B197" s="356"/>
      <c r="C197" s="356"/>
      <c r="D197" s="22">
        <f t="shared" si="161"/>
        <v>2580.2753696613777</v>
      </c>
      <c r="E197" s="176">
        <v>350</v>
      </c>
      <c r="F197" s="176"/>
      <c r="G197" s="21">
        <f t="shared" si="164"/>
        <v>2230.2753696613777</v>
      </c>
      <c r="H197" s="26">
        <f t="shared" si="162"/>
        <v>3539</v>
      </c>
      <c r="I197" s="178"/>
      <c r="J197" s="26">
        <f t="shared" si="163"/>
        <v>3485</v>
      </c>
      <c r="K197" s="178"/>
      <c r="L197" s="13">
        <f t="shared" si="165"/>
        <v>15665454.196501518</v>
      </c>
      <c r="M197" s="13">
        <f t="shared" si="166"/>
        <v>0</v>
      </c>
      <c r="N197" s="283">
        <f t="shared" si="167"/>
        <v>2458400</v>
      </c>
      <c r="O197" s="283">
        <f t="shared" si="168"/>
        <v>0</v>
      </c>
      <c r="P197" s="179"/>
      <c r="Q197" s="184"/>
      <c r="R197" s="185"/>
      <c r="S197" s="17">
        <f t="shared" ref="S197:S206" si="175">S196</f>
        <v>121</v>
      </c>
      <c r="T197" s="17">
        <f t="shared" si="169"/>
        <v>122</v>
      </c>
      <c r="U197" s="15">
        <f t="shared" si="170"/>
        <v>0</v>
      </c>
      <c r="V197" s="15">
        <f t="shared" si="171"/>
        <v>0</v>
      </c>
      <c r="W197" s="15">
        <f t="shared" si="172"/>
        <v>0</v>
      </c>
      <c r="X197" s="15">
        <f t="shared" si="173"/>
        <v>0</v>
      </c>
      <c r="Z197" s="15">
        <f t="shared" si="174"/>
        <v>18123854.196501516</v>
      </c>
      <c r="AB197" s="284">
        <v>0</v>
      </c>
    </row>
    <row r="198" spans="1:28" x14ac:dyDescent="0.25">
      <c r="A198" s="356" t="str">
        <f t="shared" si="160"/>
        <v>12 Meals/Week + $225 Flex</v>
      </c>
      <c r="B198" s="356"/>
      <c r="C198" s="356"/>
      <c r="D198" s="22">
        <f t="shared" si="161"/>
        <v>2381.0358034625492</v>
      </c>
      <c r="E198" s="176">
        <v>225</v>
      </c>
      <c r="F198" s="176"/>
      <c r="G198" s="21">
        <f t="shared" si="164"/>
        <v>2156.0358034625492</v>
      </c>
      <c r="H198" s="26">
        <f t="shared" si="162"/>
        <v>131</v>
      </c>
      <c r="I198" s="178"/>
      <c r="J198" s="26">
        <f t="shared" si="163"/>
        <v>114</v>
      </c>
      <c r="K198" s="178"/>
      <c r="L198" s="13">
        <f t="shared" si="165"/>
        <v>528228.77184832457</v>
      </c>
      <c r="M198" s="13">
        <f t="shared" si="166"/>
        <v>0</v>
      </c>
      <c r="N198" s="283">
        <f t="shared" si="167"/>
        <v>55125</v>
      </c>
      <c r="O198" s="283">
        <f t="shared" si="168"/>
        <v>0</v>
      </c>
      <c r="P198" s="179"/>
      <c r="Q198" s="184"/>
      <c r="R198" s="185"/>
      <c r="S198" s="17">
        <f t="shared" si="175"/>
        <v>121</v>
      </c>
      <c r="T198" s="17">
        <f t="shared" si="169"/>
        <v>122</v>
      </c>
      <c r="U198" s="15">
        <f t="shared" si="170"/>
        <v>0</v>
      </c>
      <c r="V198" s="15">
        <f t="shared" si="171"/>
        <v>0</v>
      </c>
      <c r="W198" s="15">
        <f t="shared" si="172"/>
        <v>0</v>
      </c>
      <c r="X198" s="15">
        <f t="shared" si="173"/>
        <v>0</v>
      </c>
      <c r="Z198" s="15">
        <f t="shared" si="174"/>
        <v>583353.77184832457</v>
      </c>
      <c r="AB198" s="284">
        <v>0</v>
      </c>
    </row>
    <row r="199" spans="1:28" x14ac:dyDescent="0.25">
      <c r="A199" s="356" t="str">
        <f t="shared" si="160"/>
        <v>10 Meals/Week + $275 Flex</v>
      </c>
      <c r="B199" s="356"/>
      <c r="C199" s="356"/>
      <c r="D199" s="22">
        <f t="shared" si="161"/>
        <v>2376.1163080008491</v>
      </c>
      <c r="E199" s="176">
        <v>275</v>
      </c>
      <c r="F199" s="176"/>
      <c r="G199" s="21">
        <f t="shared" si="164"/>
        <v>2101.1163080008491</v>
      </c>
      <c r="H199" s="26">
        <f t="shared" si="162"/>
        <v>329</v>
      </c>
      <c r="I199" s="178"/>
      <c r="J199" s="26">
        <f t="shared" si="163"/>
        <v>321</v>
      </c>
      <c r="K199" s="178"/>
      <c r="L199" s="13">
        <f t="shared" si="165"/>
        <v>1365725.600200552</v>
      </c>
      <c r="M199" s="13">
        <f t="shared" si="166"/>
        <v>0</v>
      </c>
      <c r="N199" s="283">
        <f t="shared" si="167"/>
        <v>178750</v>
      </c>
      <c r="O199" s="283">
        <f t="shared" si="168"/>
        <v>0</v>
      </c>
      <c r="P199" s="179"/>
      <c r="Q199" s="184"/>
      <c r="R199" s="185"/>
      <c r="S199" s="17">
        <f t="shared" si="175"/>
        <v>121</v>
      </c>
      <c r="T199" s="17">
        <f t="shared" si="169"/>
        <v>122</v>
      </c>
      <c r="U199" s="15">
        <f t="shared" si="170"/>
        <v>0</v>
      </c>
      <c r="V199" s="15">
        <f t="shared" si="171"/>
        <v>0</v>
      </c>
      <c r="W199" s="15">
        <f t="shared" si="172"/>
        <v>0</v>
      </c>
      <c r="X199" s="15">
        <f t="shared" si="173"/>
        <v>0</v>
      </c>
      <c r="Z199" s="15">
        <f t="shared" si="174"/>
        <v>1544475.600200552</v>
      </c>
      <c r="AB199" s="284">
        <v>0</v>
      </c>
    </row>
    <row r="200" spans="1:28" x14ac:dyDescent="0.25">
      <c r="A200" s="356" t="str">
        <f t="shared" si="160"/>
        <v>8 Meals/Week + $425 Flex</v>
      </c>
      <c r="B200" s="356"/>
      <c r="C200" s="356"/>
      <c r="D200" s="22">
        <f t="shared" si="161"/>
        <v>2511.4024331975852</v>
      </c>
      <c r="E200" s="176">
        <v>425</v>
      </c>
      <c r="F200" s="176"/>
      <c r="G200" s="21">
        <f t="shared" si="164"/>
        <v>2086.4024331975852</v>
      </c>
      <c r="H200" s="26">
        <f t="shared" si="162"/>
        <v>729</v>
      </c>
      <c r="I200" s="178"/>
      <c r="J200" s="26">
        <f t="shared" si="163"/>
        <v>720</v>
      </c>
      <c r="K200" s="178"/>
      <c r="L200" s="13">
        <f t="shared" si="165"/>
        <v>3023197.1257033008</v>
      </c>
      <c r="M200" s="13">
        <f t="shared" si="166"/>
        <v>0</v>
      </c>
      <c r="N200" s="283">
        <f t="shared" si="167"/>
        <v>615825</v>
      </c>
      <c r="O200" s="283">
        <f t="shared" si="168"/>
        <v>0</v>
      </c>
      <c r="P200" s="179"/>
      <c r="Q200" s="184"/>
      <c r="R200" s="185"/>
      <c r="S200" s="17">
        <f t="shared" si="175"/>
        <v>121</v>
      </c>
      <c r="T200" s="17">
        <f t="shared" si="169"/>
        <v>122</v>
      </c>
      <c r="U200" s="15">
        <f t="shared" si="170"/>
        <v>0</v>
      </c>
      <c r="V200" s="15">
        <f t="shared" si="171"/>
        <v>0</v>
      </c>
      <c r="W200" s="15">
        <f t="shared" si="172"/>
        <v>0</v>
      </c>
      <c r="X200" s="15">
        <f t="shared" si="173"/>
        <v>0</v>
      </c>
      <c r="Z200" s="15">
        <f t="shared" si="174"/>
        <v>3639022.1257033008</v>
      </c>
      <c r="AB200" s="284">
        <v>0</v>
      </c>
    </row>
    <row r="201" spans="1:28" x14ac:dyDescent="0.25">
      <c r="A201" s="356" t="str">
        <f t="shared" si="160"/>
        <v>50 Meals + $225 Dining Dollars</v>
      </c>
      <c r="B201" s="356"/>
      <c r="C201" s="356"/>
      <c r="D201" s="22">
        <f t="shared" si="161"/>
        <v>1343.0222610439582</v>
      </c>
      <c r="E201" s="176"/>
      <c r="F201" s="176">
        <v>225</v>
      </c>
      <c r="G201" s="21">
        <f t="shared" si="164"/>
        <v>1118.0222610439582</v>
      </c>
      <c r="H201" s="26">
        <f t="shared" si="162"/>
        <v>0</v>
      </c>
      <c r="I201" s="178"/>
      <c r="J201" s="26">
        <f t="shared" si="163"/>
        <v>0</v>
      </c>
      <c r="K201" s="178"/>
      <c r="L201" s="13">
        <f t="shared" si="165"/>
        <v>0</v>
      </c>
      <c r="M201" s="13">
        <f t="shared" si="166"/>
        <v>0</v>
      </c>
      <c r="N201" s="283">
        <f t="shared" si="167"/>
        <v>0</v>
      </c>
      <c r="O201" s="283">
        <f t="shared" si="168"/>
        <v>0</v>
      </c>
      <c r="P201" s="179"/>
      <c r="Q201" s="184"/>
      <c r="R201" s="185"/>
      <c r="S201" s="17">
        <f t="shared" si="175"/>
        <v>121</v>
      </c>
      <c r="T201" s="17">
        <f t="shared" si="169"/>
        <v>122</v>
      </c>
      <c r="U201" s="15">
        <f t="shared" si="170"/>
        <v>0</v>
      </c>
      <c r="V201" s="15">
        <f t="shared" si="171"/>
        <v>0</v>
      </c>
      <c r="W201" s="15">
        <f t="shared" si="172"/>
        <v>0</v>
      </c>
      <c r="X201" s="15">
        <f t="shared" si="173"/>
        <v>0</v>
      </c>
      <c r="Z201" s="284">
        <v>0</v>
      </c>
      <c r="AB201" s="15">
        <f t="shared" ref="AB201:AB207" si="176">L201+M201+O201-U201-V201-X201</f>
        <v>0</v>
      </c>
    </row>
    <row r="202" spans="1:28" x14ac:dyDescent="0.25">
      <c r="A202" s="356" t="str">
        <f t="shared" si="160"/>
        <v>25 Meals + $200 Dining Dollars</v>
      </c>
      <c r="B202" s="356"/>
      <c r="C202" s="356"/>
      <c r="D202" s="22">
        <f t="shared" si="161"/>
        <v>1115.4955959403571</v>
      </c>
      <c r="E202" s="176"/>
      <c r="F202" s="176">
        <v>200</v>
      </c>
      <c r="G202" s="21">
        <f t="shared" si="164"/>
        <v>915.49559594035713</v>
      </c>
      <c r="H202" s="26">
        <f t="shared" si="162"/>
        <v>0</v>
      </c>
      <c r="I202" s="178"/>
      <c r="J202" s="26">
        <f t="shared" si="163"/>
        <v>0</v>
      </c>
      <c r="K202" s="178"/>
      <c r="L202" s="13">
        <f t="shared" si="165"/>
        <v>0</v>
      </c>
      <c r="M202" s="13">
        <f t="shared" si="166"/>
        <v>0</v>
      </c>
      <c r="N202" s="283">
        <f t="shared" si="167"/>
        <v>0</v>
      </c>
      <c r="O202" s="283">
        <f t="shared" si="168"/>
        <v>0</v>
      </c>
      <c r="P202" s="179"/>
      <c r="Q202" s="184"/>
      <c r="R202" s="185"/>
      <c r="S202" s="17">
        <f t="shared" si="175"/>
        <v>121</v>
      </c>
      <c r="T202" s="17">
        <f t="shared" si="169"/>
        <v>122</v>
      </c>
      <c r="U202" s="15">
        <f t="shared" si="170"/>
        <v>0</v>
      </c>
      <c r="V202" s="15">
        <f t="shared" si="171"/>
        <v>0</v>
      </c>
      <c r="W202" s="15">
        <f t="shared" si="172"/>
        <v>0</v>
      </c>
      <c r="X202" s="15">
        <f t="shared" si="173"/>
        <v>0</v>
      </c>
      <c r="Z202" s="284">
        <v>0</v>
      </c>
      <c r="AB202" s="15">
        <f t="shared" si="176"/>
        <v>0</v>
      </c>
    </row>
    <row r="203" spans="1:28" x14ac:dyDescent="0.25">
      <c r="A203" s="356" t="str">
        <f t="shared" si="160"/>
        <v>$1,000 Dining Dollars</v>
      </c>
      <c r="B203" s="356"/>
      <c r="C203" s="356"/>
      <c r="D203" s="22">
        <v>1000</v>
      </c>
      <c r="E203" s="176"/>
      <c r="F203" s="176">
        <v>1000</v>
      </c>
      <c r="G203" s="21">
        <f t="shared" si="164"/>
        <v>0</v>
      </c>
      <c r="H203" s="26">
        <f t="shared" si="162"/>
        <v>0</v>
      </c>
      <c r="I203" s="178"/>
      <c r="J203" s="26">
        <f t="shared" si="163"/>
        <v>0</v>
      </c>
      <c r="K203" s="178"/>
      <c r="L203" s="13">
        <f t="shared" si="165"/>
        <v>0</v>
      </c>
      <c r="M203" s="13">
        <f t="shared" si="166"/>
        <v>0</v>
      </c>
      <c r="N203" s="283">
        <f t="shared" si="167"/>
        <v>0</v>
      </c>
      <c r="O203" s="283">
        <f t="shared" si="168"/>
        <v>0</v>
      </c>
      <c r="P203" s="179"/>
      <c r="Q203" s="184"/>
      <c r="R203" s="185"/>
      <c r="S203" s="17">
        <f t="shared" si="175"/>
        <v>121</v>
      </c>
      <c r="T203" s="17">
        <f t="shared" si="169"/>
        <v>122</v>
      </c>
      <c r="U203" s="15">
        <f t="shared" si="170"/>
        <v>0</v>
      </c>
      <c r="V203" s="15">
        <f t="shared" si="171"/>
        <v>0</v>
      </c>
      <c r="W203" s="15">
        <f t="shared" si="172"/>
        <v>0</v>
      </c>
      <c r="X203" s="15">
        <f t="shared" si="173"/>
        <v>0</v>
      </c>
      <c r="Z203" s="284">
        <v>0</v>
      </c>
      <c r="AB203" s="15">
        <f t="shared" si="176"/>
        <v>0</v>
      </c>
    </row>
    <row r="204" spans="1:28" x14ac:dyDescent="0.25">
      <c r="A204" s="356" t="str">
        <f t="shared" si="160"/>
        <v>$500 Dining Dollars</v>
      </c>
      <c r="B204" s="356"/>
      <c r="C204" s="356"/>
      <c r="D204" s="22">
        <v>500</v>
      </c>
      <c r="E204" s="176"/>
      <c r="F204" s="176">
        <v>500</v>
      </c>
      <c r="G204" s="21">
        <f t="shared" si="164"/>
        <v>0</v>
      </c>
      <c r="H204" s="26">
        <f t="shared" si="162"/>
        <v>0</v>
      </c>
      <c r="I204" s="178"/>
      <c r="J204" s="26">
        <f t="shared" si="163"/>
        <v>0</v>
      </c>
      <c r="K204" s="178"/>
      <c r="L204" s="13">
        <f t="shared" si="165"/>
        <v>0</v>
      </c>
      <c r="M204" s="13">
        <f t="shared" si="166"/>
        <v>0</v>
      </c>
      <c r="N204" s="283">
        <f t="shared" si="167"/>
        <v>0</v>
      </c>
      <c r="O204" s="283">
        <f t="shared" si="168"/>
        <v>0</v>
      </c>
      <c r="P204" s="179"/>
      <c r="Q204" s="184"/>
      <c r="R204" s="185"/>
      <c r="S204" s="17">
        <f t="shared" si="175"/>
        <v>121</v>
      </c>
      <c r="T204" s="17">
        <f t="shared" si="169"/>
        <v>122</v>
      </c>
      <c r="U204" s="15">
        <f t="shared" si="170"/>
        <v>0</v>
      </c>
      <c r="V204" s="15">
        <f t="shared" si="171"/>
        <v>0</v>
      </c>
      <c r="W204" s="15">
        <f t="shared" si="172"/>
        <v>0</v>
      </c>
      <c r="X204" s="15">
        <f t="shared" si="173"/>
        <v>0</v>
      </c>
      <c r="Z204" s="284">
        <v>0</v>
      </c>
      <c r="AB204" s="15">
        <f t="shared" si="176"/>
        <v>0</v>
      </c>
    </row>
    <row r="205" spans="1:28" x14ac:dyDescent="0.25">
      <c r="A205" s="356" t="str">
        <f t="shared" si="160"/>
        <v>Faculty 90</v>
      </c>
      <c r="B205" s="356"/>
      <c r="C205" s="356"/>
      <c r="D205" s="22">
        <f t="shared" si="161"/>
        <v>531.30550986354399</v>
      </c>
      <c r="E205" s="176"/>
      <c r="F205" s="176"/>
      <c r="G205" s="21">
        <f t="shared" si="164"/>
        <v>531.30550986354399</v>
      </c>
      <c r="H205" s="26">
        <f t="shared" si="162"/>
        <v>0</v>
      </c>
      <c r="I205" s="178"/>
      <c r="J205" s="26">
        <f t="shared" si="163"/>
        <v>0</v>
      </c>
      <c r="K205" s="178"/>
      <c r="L205" s="13">
        <f t="shared" si="165"/>
        <v>0</v>
      </c>
      <c r="M205" s="13">
        <f t="shared" si="166"/>
        <v>0</v>
      </c>
      <c r="N205" s="283">
        <f t="shared" si="167"/>
        <v>0</v>
      </c>
      <c r="O205" s="283">
        <f t="shared" si="168"/>
        <v>0</v>
      </c>
      <c r="P205" s="179"/>
      <c r="Q205" s="184"/>
      <c r="R205" s="185"/>
      <c r="S205" s="17">
        <f t="shared" si="175"/>
        <v>121</v>
      </c>
      <c r="T205" s="17">
        <f t="shared" si="169"/>
        <v>122</v>
      </c>
      <c r="U205" s="15">
        <f t="shared" si="170"/>
        <v>0</v>
      </c>
      <c r="V205" s="15">
        <f t="shared" si="171"/>
        <v>0</v>
      </c>
      <c r="W205" s="15">
        <f t="shared" si="172"/>
        <v>0</v>
      </c>
      <c r="X205" s="15">
        <f t="shared" si="173"/>
        <v>0</v>
      </c>
      <c r="Z205" s="284">
        <v>0</v>
      </c>
      <c r="AB205" s="15">
        <f t="shared" si="176"/>
        <v>0</v>
      </c>
    </row>
    <row r="206" spans="1:28" x14ac:dyDescent="0.25">
      <c r="A206" s="356" t="str">
        <f t="shared" si="160"/>
        <v>Faculty 60</v>
      </c>
      <c r="B206" s="356"/>
      <c r="C206" s="356"/>
      <c r="D206" s="22">
        <f t="shared" ref="D206:D207" si="177">D180*(1+G$191)</f>
        <v>343.88706140035202</v>
      </c>
      <c r="E206" s="176"/>
      <c r="F206" s="176"/>
      <c r="G206" s="21">
        <f t="shared" si="164"/>
        <v>343.88706140035202</v>
      </c>
      <c r="H206" s="26">
        <f t="shared" ref="H206:H207" si="178">H180</f>
        <v>0</v>
      </c>
      <c r="I206" s="178"/>
      <c r="J206" s="26">
        <f t="shared" ref="J206:J207" si="179">J180</f>
        <v>0</v>
      </c>
      <c r="K206" s="178"/>
      <c r="L206" s="13">
        <f t="shared" si="165"/>
        <v>0</v>
      </c>
      <c r="M206" s="13">
        <f t="shared" si="166"/>
        <v>0</v>
      </c>
      <c r="N206" s="283">
        <f t="shared" si="167"/>
        <v>0</v>
      </c>
      <c r="O206" s="283">
        <f t="shared" si="168"/>
        <v>0</v>
      </c>
      <c r="P206" s="179"/>
      <c r="Q206" s="184"/>
      <c r="R206" s="185"/>
      <c r="S206" s="17">
        <f t="shared" si="175"/>
        <v>121</v>
      </c>
      <c r="T206" s="17">
        <f t="shared" si="169"/>
        <v>122</v>
      </c>
      <c r="U206" s="15">
        <f t="shared" si="170"/>
        <v>0</v>
      </c>
      <c r="V206" s="15">
        <f t="shared" si="171"/>
        <v>0</v>
      </c>
      <c r="W206" s="15">
        <f t="shared" si="172"/>
        <v>0</v>
      </c>
      <c r="X206" s="15">
        <f t="shared" si="173"/>
        <v>0</v>
      </c>
      <c r="Z206" s="284">
        <v>0</v>
      </c>
      <c r="AB206" s="15">
        <f t="shared" si="176"/>
        <v>0</v>
      </c>
    </row>
    <row r="207" spans="1:28" x14ac:dyDescent="0.25">
      <c r="A207" s="356" t="str">
        <f t="shared" si="160"/>
        <v>Faculty 30</v>
      </c>
      <c r="B207" s="356"/>
      <c r="C207" s="356"/>
      <c r="D207" s="22">
        <f t="shared" si="177"/>
        <v>171.94353070017601</v>
      </c>
      <c r="E207" s="176"/>
      <c r="F207" s="176"/>
      <c r="G207" s="22">
        <f t="shared" si="164"/>
        <v>171.94353070017601</v>
      </c>
      <c r="H207" s="26">
        <f t="shared" si="178"/>
        <v>0</v>
      </c>
      <c r="I207" s="187"/>
      <c r="J207" s="26">
        <f t="shared" si="179"/>
        <v>0</v>
      </c>
      <c r="K207" s="187"/>
      <c r="L207" s="13">
        <f t="shared" si="165"/>
        <v>0</v>
      </c>
      <c r="M207" s="13">
        <f t="shared" si="166"/>
        <v>0</v>
      </c>
      <c r="N207" s="283">
        <f t="shared" si="167"/>
        <v>0</v>
      </c>
      <c r="O207" s="283">
        <f t="shared" si="168"/>
        <v>0</v>
      </c>
      <c r="P207" s="179"/>
      <c r="Q207" s="188"/>
      <c r="R207" s="189"/>
      <c r="S207" s="19">
        <f>S205</f>
        <v>121</v>
      </c>
      <c r="T207" s="24">
        <f>T205</f>
        <v>122</v>
      </c>
      <c r="U207" s="16">
        <f t="shared" si="170"/>
        <v>0</v>
      </c>
      <c r="V207" s="15">
        <f t="shared" si="171"/>
        <v>0</v>
      </c>
      <c r="W207" s="15">
        <f t="shared" si="172"/>
        <v>0</v>
      </c>
      <c r="X207" s="15">
        <f t="shared" si="173"/>
        <v>0</v>
      </c>
      <c r="Z207" s="285">
        <v>0</v>
      </c>
      <c r="AB207" s="16">
        <f t="shared" si="176"/>
        <v>0</v>
      </c>
    </row>
    <row r="208" spans="1:28" s="53" customFormat="1" x14ac:dyDescent="0.25">
      <c r="B208" s="59"/>
      <c r="C208" s="59"/>
      <c r="D208" s="59"/>
      <c r="E208" s="59"/>
      <c r="F208" s="59"/>
      <c r="G208" s="59"/>
      <c r="H208" s="33">
        <f>SUM(H195:H207)</f>
        <v>5378</v>
      </c>
      <c r="I208" s="34">
        <f>SUM(I195:I207)</f>
        <v>0</v>
      </c>
      <c r="J208" s="33">
        <f t="shared" ref="J208:K208" si="180">SUM(J195:J207)</f>
        <v>5064</v>
      </c>
      <c r="K208" s="34">
        <f t="shared" si="180"/>
        <v>0</v>
      </c>
      <c r="L208" s="35">
        <f t="shared" ref="L208:M208" si="181">SUM(L195:L207)</f>
        <v>23169244.379052918</v>
      </c>
      <c r="M208" s="35">
        <f t="shared" si="181"/>
        <v>0</v>
      </c>
      <c r="N208" s="35">
        <v>1903725</v>
      </c>
      <c r="O208" s="36">
        <v>0</v>
      </c>
      <c r="P208" s="190"/>
      <c r="Q208" s="126"/>
      <c r="R208" s="126"/>
      <c r="S208" s="190"/>
      <c r="T208" s="93"/>
      <c r="U208" s="37">
        <f>SUM(U195:U207)</f>
        <v>0</v>
      </c>
      <c r="V208" s="36">
        <f>SUM(V195:V207)</f>
        <v>0</v>
      </c>
      <c r="W208" s="36">
        <f t="shared" ref="W208:X208" si="182">SUM(W195:W207)</f>
        <v>0</v>
      </c>
      <c r="X208" s="36">
        <f t="shared" si="182"/>
        <v>0</v>
      </c>
      <c r="Z208" s="37">
        <f>SUM(Z195:Z207)</f>
        <v>26638444.379052918</v>
      </c>
      <c r="AB208" s="37">
        <f>SUM(AB195:AB207)</f>
        <v>0</v>
      </c>
    </row>
    <row r="209" spans="1:28" x14ac:dyDescent="0.25">
      <c r="B209" s="59"/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S209" s="179"/>
      <c r="U209" s="11"/>
      <c r="V209" s="11"/>
      <c r="W209" s="11"/>
      <c r="X209" s="11"/>
      <c r="Z209" s="11"/>
      <c r="AB209" s="11"/>
    </row>
    <row r="210" spans="1:28" x14ac:dyDescent="0.25">
      <c r="A210" s="53" t="s">
        <v>67</v>
      </c>
      <c r="B210" s="1">
        <f>B191</f>
        <v>2033</v>
      </c>
      <c r="C210" s="53" t="s">
        <v>179</v>
      </c>
      <c r="D210" s="59"/>
      <c r="E210" s="59"/>
      <c r="F210" s="59"/>
      <c r="G210" s="59"/>
      <c r="H210" s="192"/>
      <c r="I210" s="192"/>
      <c r="J210" s="192"/>
      <c r="K210" s="192"/>
      <c r="L210" s="193"/>
      <c r="M210" s="193"/>
      <c r="N210" s="193"/>
      <c r="O210" s="193"/>
      <c r="P210" s="179"/>
      <c r="S210" s="179"/>
      <c r="T210" s="194"/>
    </row>
    <row r="211" spans="1:28" ht="13.5" customHeight="1" x14ac:dyDescent="0.25">
      <c r="A211" s="318" t="s">
        <v>161</v>
      </c>
      <c r="B211" s="318"/>
      <c r="C211" s="318"/>
      <c r="D211" s="336" t="s">
        <v>162</v>
      </c>
      <c r="E211" s="336" t="s">
        <v>163</v>
      </c>
      <c r="F211" s="336" t="s">
        <v>258</v>
      </c>
      <c r="G211" s="336" t="s">
        <v>164</v>
      </c>
      <c r="H211" s="377" t="s">
        <v>53</v>
      </c>
      <c r="I211" s="378"/>
      <c r="J211" s="377" t="s">
        <v>54</v>
      </c>
      <c r="K211" s="378"/>
      <c r="L211" s="389" t="s">
        <v>165</v>
      </c>
      <c r="M211" s="390"/>
      <c r="N211" s="390"/>
      <c r="O211" s="391"/>
      <c r="Q211" s="395" t="s">
        <v>166</v>
      </c>
      <c r="R211" s="396"/>
      <c r="S211" s="387" t="s">
        <v>167</v>
      </c>
      <c r="T211" s="388"/>
      <c r="U211" s="389" t="s">
        <v>168</v>
      </c>
      <c r="V211" s="390"/>
      <c r="W211" s="390"/>
      <c r="X211" s="391"/>
      <c r="Z211" s="392" t="s">
        <v>257</v>
      </c>
      <c r="AB211" s="392" t="s">
        <v>259</v>
      </c>
    </row>
    <row r="212" spans="1:28" ht="13.15" customHeight="1" x14ac:dyDescent="0.25">
      <c r="A212" s="318"/>
      <c r="B212" s="318"/>
      <c r="C212" s="318"/>
      <c r="D212" s="368"/>
      <c r="E212" s="368"/>
      <c r="F212" s="368"/>
      <c r="G212" s="368"/>
      <c r="H212" s="379" t="s">
        <v>169</v>
      </c>
      <c r="I212" s="381" t="s">
        <v>170</v>
      </c>
      <c r="J212" s="360" t="s">
        <v>169</v>
      </c>
      <c r="K212" s="383" t="s">
        <v>170</v>
      </c>
      <c r="L212" s="366" t="s">
        <v>171</v>
      </c>
      <c r="M212" s="366" t="s">
        <v>172</v>
      </c>
      <c r="N212" s="366" t="s">
        <v>173</v>
      </c>
      <c r="O212" s="366" t="s">
        <v>125</v>
      </c>
      <c r="P212" s="105"/>
      <c r="Q212" s="385" t="s">
        <v>53</v>
      </c>
      <c r="R212" s="364" t="s">
        <v>54</v>
      </c>
      <c r="S212" s="385" t="s">
        <v>53</v>
      </c>
      <c r="T212" s="364" t="s">
        <v>54</v>
      </c>
      <c r="U212" s="366" t="s">
        <v>171</v>
      </c>
      <c r="V212" s="366" t="s">
        <v>172</v>
      </c>
      <c r="W212" s="231" t="s">
        <v>173</v>
      </c>
      <c r="X212" s="231" t="s">
        <v>173</v>
      </c>
      <c r="Z212" s="393"/>
      <c r="AB212" s="393"/>
    </row>
    <row r="213" spans="1:28" x14ac:dyDescent="0.25">
      <c r="A213" s="318"/>
      <c r="B213" s="318"/>
      <c r="C213" s="318"/>
      <c r="D213" s="337"/>
      <c r="E213" s="337"/>
      <c r="F213" s="337"/>
      <c r="G213" s="337"/>
      <c r="H213" s="380"/>
      <c r="I213" s="382"/>
      <c r="J213" s="361"/>
      <c r="K213" s="384"/>
      <c r="L213" s="367"/>
      <c r="M213" s="367"/>
      <c r="N213" s="367"/>
      <c r="O213" s="367"/>
      <c r="P213" s="105"/>
      <c r="Q213" s="386"/>
      <c r="R213" s="365"/>
      <c r="S213" s="386"/>
      <c r="T213" s="365"/>
      <c r="U213" s="367"/>
      <c r="V213" s="367"/>
      <c r="W213" s="175">
        <v>0</v>
      </c>
      <c r="X213" s="175">
        <v>0</v>
      </c>
      <c r="Z213" s="394"/>
      <c r="AB213" s="394"/>
    </row>
    <row r="214" spans="1:28" x14ac:dyDescent="0.25">
      <c r="A214" s="356" t="str">
        <f>A188</f>
        <v>19 Meals/Week</v>
      </c>
      <c r="B214" s="356"/>
      <c r="C214" s="356"/>
      <c r="D214" s="22">
        <f>D188*(1+G$191)</f>
        <v>2517.5518025247084</v>
      </c>
      <c r="E214" s="176"/>
      <c r="F214" s="176"/>
      <c r="G214" s="22">
        <f>D214-E214</f>
        <v>2517.5518025247084</v>
      </c>
      <c r="H214" s="26">
        <f>H188</f>
        <v>69</v>
      </c>
      <c r="I214" s="178"/>
      <c r="J214" s="26">
        <f>J188</f>
        <v>188</v>
      </c>
      <c r="K214" s="178"/>
      <c r="L214" s="12">
        <f>G214*(H214+J214)</f>
        <v>647010.81324885006</v>
      </c>
      <c r="M214" s="12">
        <f>G214*(I214+K214)</f>
        <v>0</v>
      </c>
      <c r="N214" s="283">
        <f t="shared" ref="N214" si="183">E214*(H214+I214+J214+K214)</f>
        <v>0</v>
      </c>
      <c r="O214" s="283">
        <f>F214*(I214+J214+K214+H214)</f>
        <v>0</v>
      </c>
      <c r="P214" s="179"/>
      <c r="Q214" s="252"/>
      <c r="R214" s="253"/>
      <c r="S214" s="257">
        <f>S188</f>
        <v>38</v>
      </c>
      <c r="T214" s="257">
        <f>T188</f>
        <v>38</v>
      </c>
      <c r="U214" s="22">
        <f>(H214*Q214*S214)+(J214*R214*T214)</f>
        <v>0</v>
      </c>
      <c r="V214" s="22">
        <f>(I214*Q214*S214)+(K214*R214*T214)</f>
        <v>0</v>
      </c>
      <c r="W214" s="16">
        <f>N214*W213</f>
        <v>0</v>
      </c>
      <c r="X214" s="16">
        <f>O214*X213</f>
        <v>0</v>
      </c>
      <c r="Z214" s="22">
        <f>L214+M214+O214-U214-V214-X214</f>
        <v>647010.81324885006</v>
      </c>
      <c r="AA214" s="166"/>
      <c r="AB214" s="286" t="s">
        <v>261</v>
      </c>
    </row>
    <row r="215" spans="1:28" s="53" customFormat="1" x14ac:dyDescent="0.25">
      <c r="B215" s="59"/>
      <c r="C215" s="59"/>
      <c r="D215" s="59"/>
      <c r="E215" s="59"/>
      <c r="F215" s="59"/>
      <c r="G215" s="59"/>
      <c r="H215" s="33">
        <f t="shared" ref="H215:M215" si="184">SUM(H214:H214)</f>
        <v>69</v>
      </c>
      <c r="I215" s="34">
        <f t="shared" si="184"/>
        <v>0</v>
      </c>
      <c r="J215" s="33">
        <f t="shared" si="184"/>
        <v>188</v>
      </c>
      <c r="K215" s="34">
        <f t="shared" si="184"/>
        <v>0</v>
      </c>
      <c r="L215" s="35">
        <f t="shared" si="184"/>
        <v>647010.81324885006</v>
      </c>
      <c r="M215" s="35">
        <f t="shared" si="184"/>
        <v>0</v>
      </c>
      <c r="N215" s="35">
        <f>SUM(N214)</f>
        <v>0</v>
      </c>
      <c r="O215" s="35">
        <f>SUM(O214)</f>
        <v>0</v>
      </c>
      <c r="P215" s="190"/>
      <c r="Q215" s="126"/>
      <c r="R215" s="126"/>
      <c r="S215" s="190"/>
      <c r="T215" s="93"/>
      <c r="U215" s="37">
        <f>SUM(U214:U214)</f>
        <v>0</v>
      </c>
      <c r="V215" s="37">
        <f>SUM(V214:V214)</f>
        <v>0</v>
      </c>
      <c r="W215" s="37">
        <f>SUM(W214)</f>
        <v>0</v>
      </c>
      <c r="X215" s="37">
        <f>SUM(X214)</f>
        <v>0</v>
      </c>
      <c r="Z215" s="37">
        <f>SUM(Z214:Z214)</f>
        <v>647010.81324885006</v>
      </c>
      <c r="AB215" s="37">
        <f>SUM(AB214:AB214)</f>
        <v>0</v>
      </c>
    </row>
    <row r="217" spans="1:28" x14ac:dyDescent="0.25">
      <c r="A217" s="53" t="s">
        <v>67</v>
      </c>
      <c r="B217" s="1">
        <f>B191+1</f>
        <v>2034</v>
      </c>
      <c r="C217" s="53" t="s">
        <v>160</v>
      </c>
      <c r="D217" s="58" t="s">
        <v>180</v>
      </c>
      <c r="E217" s="58"/>
      <c r="F217" s="58"/>
      <c r="G217" s="195">
        <v>0.03</v>
      </c>
      <c r="J217" s="11"/>
      <c r="K217" s="11"/>
      <c r="L217" s="164"/>
      <c r="M217" s="164"/>
      <c r="N217" s="164"/>
      <c r="O217" s="164"/>
      <c r="P217" s="60"/>
      <c r="Q217" s="165"/>
      <c r="R217" s="165"/>
      <c r="S217" s="60"/>
      <c r="U217" s="164"/>
      <c r="V217" s="164"/>
      <c r="W217" s="164"/>
      <c r="X217" s="164"/>
    </row>
    <row r="218" spans="1:28" ht="13.15" customHeight="1" x14ac:dyDescent="0.25">
      <c r="A218" s="318" t="s">
        <v>161</v>
      </c>
      <c r="B218" s="318"/>
      <c r="C218" s="318"/>
      <c r="D218" s="336" t="s">
        <v>162</v>
      </c>
      <c r="E218" s="336" t="s">
        <v>163</v>
      </c>
      <c r="F218" s="336" t="s">
        <v>258</v>
      </c>
      <c r="G218" s="336" t="s">
        <v>164</v>
      </c>
      <c r="H218" s="377" t="s">
        <v>31</v>
      </c>
      <c r="I218" s="378"/>
      <c r="J218" s="377" t="s">
        <v>32</v>
      </c>
      <c r="K218" s="378"/>
      <c r="L218" s="389" t="s">
        <v>165</v>
      </c>
      <c r="M218" s="390"/>
      <c r="N218" s="390"/>
      <c r="O218" s="391"/>
      <c r="Q218" s="397" t="s">
        <v>166</v>
      </c>
      <c r="R218" s="397"/>
      <c r="S218" s="398" t="s">
        <v>167</v>
      </c>
      <c r="T218" s="398"/>
      <c r="U218" s="389" t="s">
        <v>168</v>
      </c>
      <c r="V218" s="390"/>
      <c r="W218" s="390"/>
      <c r="X218" s="391"/>
      <c r="Z218" s="392" t="s">
        <v>257</v>
      </c>
      <c r="AB218" s="392" t="s">
        <v>259</v>
      </c>
    </row>
    <row r="219" spans="1:28" ht="13.15" customHeight="1" x14ac:dyDescent="0.25">
      <c r="A219" s="318"/>
      <c r="B219" s="318"/>
      <c r="C219" s="318"/>
      <c r="D219" s="368"/>
      <c r="E219" s="368"/>
      <c r="F219" s="368"/>
      <c r="G219" s="369"/>
      <c r="H219" s="360" t="s">
        <v>169</v>
      </c>
      <c r="I219" s="362" t="s">
        <v>170</v>
      </c>
      <c r="J219" s="360" t="s">
        <v>169</v>
      </c>
      <c r="K219" s="362" t="s">
        <v>170</v>
      </c>
      <c r="L219" s="366" t="s">
        <v>171</v>
      </c>
      <c r="M219" s="366" t="s">
        <v>172</v>
      </c>
      <c r="N219" s="366" t="s">
        <v>173</v>
      </c>
      <c r="O219" s="366" t="s">
        <v>125</v>
      </c>
      <c r="P219" s="105"/>
      <c r="Q219" s="385" t="s">
        <v>31</v>
      </c>
      <c r="R219" s="371" t="s">
        <v>32</v>
      </c>
      <c r="S219" s="373" t="s">
        <v>31</v>
      </c>
      <c r="T219" s="375" t="s">
        <v>32</v>
      </c>
      <c r="U219" s="366" t="s">
        <v>171</v>
      </c>
      <c r="V219" s="366" t="s">
        <v>172</v>
      </c>
      <c r="W219" s="231" t="s">
        <v>173</v>
      </c>
      <c r="X219" s="231" t="s">
        <v>125</v>
      </c>
      <c r="Z219" s="393"/>
      <c r="AB219" s="393"/>
    </row>
    <row r="220" spans="1:28" x14ac:dyDescent="0.25">
      <c r="A220" s="318"/>
      <c r="B220" s="318"/>
      <c r="C220" s="318"/>
      <c r="D220" s="337"/>
      <c r="E220" s="337"/>
      <c r="F220" s="337"/>
      <c r="G220" s="370"/>
      <c r="H220" s="361"/>
      <c r="I220" s="363"/>
      <c r="J220" s="361"/>
      <c r="K220" s="363"/>
      <c r="L220" s="367"/>
      <c r="M220" s="367"/>
      <c r="N220" s="367"/>
      <c r="O220" s="367"/>
      <c r="P220" s="105"/>
      <c r="Q220" s="386"/>
      <c r="R220" s="372"/>
      <c r="S220" s="374"/>
      <c r="T220" s="376"/>
      <c r="U220" s="367"/>
      <c r="V220" s="367"/>
      <c r="W220" s="175">
        <v>0</v>
      </c>
      <c r="X220" s="175">
        <v>0</v>
      </c>
      <c r="Z220" s="394"/>
      <c r="AB220" s="394"/>
    </row>
    <row r="221" spans="1:28" x14ac:dyDescent="0.25">
      <c r="A221" s="356" t="str">
        <f t="shared" ref="A221:A233" si="185">A195</f>
        <v>Unlimited + $150 Flex</v>
      </c>
      <c r="B221" s="356"/>
      <c r="C221" s="356"/>
      <c r="D221" s="22">
        <f t="shared" ref="D221:D231" si="186">D195*(1+G$217)</f>
        <v>2675.418411890646</v>
      </c>
      <c r="E221" s="176">
        <v>150</v>
      </c>
      <c r="F221" s="176"/>
      <c r="G221" s="21">
        <f>D221-E221-F221</f>
        <v>2525.418411890646</v>
      </c>
      <c r="H221" s="26">
        <f t="shared" ref="H221:H231" si="187">H195</f>
        <v>329</v>
      </c>
      <c r="I221" s="178"/>
      <c r="J221" s="26">
        <f t="shared" ref="J221:J231" si="188">J195</f>
        <v>220</v>
      </c>
      <c r="K221" s="178"/>
      <c r="L221" s="12">
        <f>G221*(H221+J221)</f>
        <v>1386454.7081279648</v>
      </c>
      <c r="M221" s="12">
        <f>G221*(I221+K221)</f>
        <v>0</v>
      </c>
      <c r="N221" s="283">
        <f>E221*(H221+I221+J221+K221)</f>
        <v>82350</v>
      </c>
      <c r="O221" s="283">
        <f>F221*(I221+J221+K221+H221)</f>
        <v>0</v>
      </c>
      <c r="P221" s="179"/>
      <c r="Q221" s="180"/>
      <c r="R221" s="181"/>
      <c r="S221" s="23">
        <f>S195</f>
        <v>121</v>
      </c>
      <c r="T221" s="23">
        <f>T195</f>
        <v>122</v>
      </c>
      <c r="U221" s="15">
        <f>(H221*Q221*S221)+(J221*R221*T221)</f>
        <v>0</v>
      </c>
      <c r="V221" s="15">
        <f>(I221*Q221*S221)+(K221*R221*T221)</f>
        <v>0</v>
      </c>
      <c r="W221" s="15">
        <f>N221*W$220</f>
        <v>0</v>
      </c>
      <c r="X221" s="15">
        <f>O221*X$220</f>
        <v>0</v>
      </c>
      <c r="Z221" s="21">
        <f>L221+M221+N221-U221-V221-W221</f>
        <v>1468804.7081279648</v>
      </c>
      <c r="AA221" s="166"/>
      <c r="AB221" s="284">
        <v>0</v>
      </c>
    </row>
    <row r="222" spans="1:28" x14ac:dyDescent="0.25">
      <c r="A222" s="356" t="str">
        <f t="shared" si="185"/>
        <v>19 Meals/Week + $150 Flex</v>
      </c>
      <c r="B222" s="356"/>
      <c r="C222" s="356"/>
      <c r="D222" s="22">
        <f t="shared" si="186"/>
        <v>2593.0783566004498</v>
      </c>
      <c r="E222" s="176">
        <v>150</v>
      </c>
      <c r="F222" s="176"/>
      <c r="G222" s="21">
        <f t="shared" ref="G222:G233" si="189">D222-E222-F222</f>
        <v>2443.0783566004498</v>
      </c>
      <c r="H222" s="26">
        <f t="shared" si="187"/>
        <v>321</v>
      </c>
      <c r="I222" s="178"/>
      <c r="J222" s="26">
        <f t="shared" si="188"/>
        <v>204</v>
      </c>
      <c r="K222" s="178"/>
      <c r="L222" s="13">
        <f t="shared" ref="L222:L233" si="190">G222*(H222+J222)</f>
        <v>1282616.1372152362</v>
      </c>
      <c r="M222" s="13">
        <f t="shared" ref="M222:M233" si="191">G222*(I222+K222)</f>
        <v>0</v>
      </c>
      <c r="N222" s="283">
        <f t="shared" ref="N222:N233" si="192">E222*(H222+I222+J222+K222)</f>
        <v>78750</v>
      </c>
      <c r="O222" s="283">
        <f t="shared" ref="O222:O233" si="193">F222*(I222+J222+K222+H222)</f>
        <v>0</v>
      </c>
      <c r="P222" s="179"/>
      <c r="Q222" s="184"/>
      <c r="R222" s="185"/>
      <c r="S222" s="17">
        <f>S221</f>
        <v>121</v>
      </c>
      <c r="T222" s="17">
        <f t="shared" ref="T222:T233" si="194">T221</f>
        <v>122</v>
      </c>
      <c r="U222" s="15">
        <f t="shared" ref="U222:U233" si="195">(H222*Q222*S222)+(J222*R222*T222)</f>
        <v>0</v>
      </c>
      <c r="V222" s="15">
        <f t="shared" ref="V222:V233" si="196">(I222*Q222*S222)+(K222*R222*T222)</f>
        <v>0</v>
      </c>
      <c r="W222" s="15">
        <f t="shared" ref="W222:W233" si="197">N222*W$220</f>
        <v>0</v>
      </c>
      <c r="X222" s="15">
        <f t="shared" ref="X222:X233" si="198">O222*X$220</f>
        <v>0</v>
      </c>
      <c r="Z222" s="15">
        <f t="shared" ref="Z222:Z226" si="199">L222+M222+N222-U222-V222-W222</f>
        <v>1361366.1372152362</v>
      </c>
      <c r="AB222" s="284">
        <v>0</v>
      </c>
    </row>
    <row r="223" spans="1:28" x14ac:dyDescent="0.25">
      <c r="A223" s="356" t="str">
        <f t="shared" si="185"/>
        <v>14 Meals/Week + $350 Flex</v>
      </c>
      <c r="B223" s="356"/>
      <c r="C223" s="356"/>
      <c r="D223" s="22">
        <f t="shared" si="186"/>
        <v>2657.683630751219</v>
      </c>
      <c r="E223" s="176">
        <v>350</v>
      </c>
      <c r="F223" s="176"/>
      <c r="G223" s="21">
        <f t="shared" si="189"/>
        <v>2307.683630751219</v>
      </c>
      <c r="H223" s="26">
        <f t="shared" si="187"/>
        <v>3539</v>
      </c>
      <c r="I223" s="178"/>
      <c r="J223" s="26">
        <f t="shared" si="188"/>
        <v>3485</v>
      </c>
      <c r="K223" s="178"/>
      <c r="L223" s="13">
        <f t="shared" si="190"/>
        <v>16209169.822396562</v>
      </c>
      <c r="M223" s="13">
        <f t="shared" si="191"/>
        <v>0</v>
      </c>
      <c r="N223" s="283">
        <f t="shared" si="192"/>
        <v>2458400</v>
      </c>
      <c r="O223" s="283">
        <f t="shared" si="193"/>
        <v>0</v>
      </c>
      <c r="P223" s="179"/>
      <c r="Q223" s="184"/>
      <c r="R223" s="185"/>
      <c r="S223" s="17">
        <f t="shared" ref="S223:S233" si="200">S222</f>
        <v>121</v>
      </c>
      <c r="T223" s="17">
        <f t="shared" si="194"/>
        <v>122</v>
      </c>
      <c r="U223" s="15">
        <f t="shared" si="195"/>
        <v>0</v>
      </c>
      <c r="V223" s="15">
        <f t="shared" si="196"/>
        <v>0</v>
      </c>
      <c r="W223" s="15">
        <f t="shared" si="197"/>
        <v>0</v>
      </c>
      <c r="X223" s="15">
        <f t="shared" si="198"/>
        <v>0</v>
      </c>
      <c r="Z223" s="15">
        <f t="shared" si="199"/>
        <v>18667569.822396562</v>
      </c>
      <c r="AB223" s="284">
        <v>0</v>
      </c>
    </row>
    <row r="224" spans="1:28" x14ac:dyDescent="0.25">
      <c r="A224" s="356" t="str">
        <f t="shared" si="185"/>
        <v>12 Meals/Week + $225 Flex</v>
      </c>
      <c r="B224" s="356"/>
      <c r="C224" s="356"/>
      <c r="D224" s="22">
        <f t="shared" si="186"/>
        <v>2452.4668775664259</v>
      </c>
      <c r="E224" s="176">
        <v>225</v>
      </c>
      <c r="F224" s="176"/>
      <c r="G224" s="21">
        <f t="shared" si="189"/>
        <v>2227.4668775664259</v>
      </c>
      <c r="H224" s="26">
        <f t="shared" si="187"/>
        <v>131</v>
      </c>
      <c r="I224" s="178"/>
      <c r="J224" s="26">
        <f t="shared" si="188"/>
        <v>114</v>
      </c>
      <c r="K224" s="178"/>
      <c r="L224" s="13">
        <f t="shared" si="190"/>
        <v>545729.38500377431</v>
      </c>
      <c r="M224" s="13">
        <f t="shared" si="191"/>
        <v>0</v>
      </c>
      <c r="N224" s="283">
        <f t="shared" si="192"/>
        <v>55125</v>
      </c>
      <c r="O224" s="283">
        <f t="shared" si="193"/>
        <v>0</v>
      </c>
      <c r="P224" s="179"/>
      <c r="Q224" s="184"/>
      <c r="R224" s="185"/>
      <c r="S224" s="17">
        <f t="shared" si="200"/>
        <v>121</v>
      </c>
      <c r="T224" s="17">
        <f t="shared" si="194"/>
        <v>122</v>
      </c>
      <c r="U224" s="15">
        <f t="shared" si="195"/>
        <v>0</v>
      </c>
      <c r="V224" s="15">
        <f t="shared" si="196"/>
        <v>0</v>
      </c>
      <c r="W224" s="15">
        <f t="shared" si="197"/>
        <v>0</v>
      </c>
      <c r="X224" s="15">
        <f t="shared" si="198"/>
        <v>0</v>
      </c>
      <c r="Z224" s="15">
        <f t="shared" si="199"/>
        <v>600854.38500377431</v>
      </c>
      <c r="AB224" s="284">
        <v>0</v>
      </c>
    </row>
    <row r="225" spans="1:28" x14ac:dyDescent="0.25">
      <c r="A225" s="356" t="str">
        <f t="shared" si="185"/>
        <v>10 Meals/Week + $275 Flex</v>
      </c>
      <c r="B225" s="356"/>
      <c r="C225" s="356"/>
      <c r="D225" s="22">
        <f t="shared" si="186"/>
        <v>2447.3997972408747</v>
      </c>
      <c r="E225" s="176">
        <v>275</v>
      </c>
      <c r="F225" s="176"/>
      <c r="G225" s="21">
        <f t="shared" si="189"/>
        <v>2172.3997972408747</v>
      </c>
      <c r="H225" s="26">
        <f t="shared" si="187"/>
        <v>329</v>
      </c>
      <c r="I225" s="178"/>
      <c r="J225" s="26">
        <f t="shared" si="188"/>
        <v>321</v>
      </c>
      <c r="K225" s="178"/>
      <c r="L225" s="13">
        <f t="shared" si="190"/>
        <v>1412059.8682065685</v>
      </c>
      <c r="M225" s="13">
        <f t="shared" si="191"/>
        <v>0</v>
      </c>
      <c r="N225" s="283">
        <f t="shared" si="192"/>
        <v>178750</v>
      </c>
      <c r="O225" s="283">
        <f t="shared" si="193"/>
        <v>0</v>
      </c>
      <c r="P225" s="179"/>
      <c r="Q225" s="184"/>
      <c r="R225" s="185"/>
      <c r="S225" s="17">
        <f t="shared" si="200"/>
        <v>121</v>
      </c>
      <c r="T225" s="17">
        <f t="shared" si="194"/>
        <v>122</v>
      </c>
      <c r="U225" s="15">
        <f t="shared" si="195"/>
        <v>0</v>
      </c>
      <c r="V225" s="15">
        <f t="shared" si="196"/>
        <v>0</v>
      </c>
      <c r="W225" s="15">
        <f t="shared" si="197"/>
        <v>0</v>
      </c>
      <c r="X225" s="15">
        <f t="shared" si="198"/>
        <v>0</v>
      </c>
      <c r="Z225" s="15">
        <f t="shared" si="199"/>
        <v>1590809.8682065685</v>
      </c>
      <c r="AB225" s="284">
        <v>0</v>
      </c>
    </row>
    <row r="226" spans="1:28" x14ac:dyDescent="0.25">
      <c r="A226" s="356" t="str">
        <f t="shared" si="185"/>
        <v>8 Meals/Week + $425 Flex</v>
      </c>
      <c r="B226" s="356"/>
      <c r="C226" s="356"/>
      <c r="D226" s="22">
        <f t="shared" si="186"/>
        <v>2586.7445061935127</v>
      </c>
      <c r="E226" s="176">
        <v>425</v>
      </c>
      <c r="F226" s="176"/>
      <c r="G226" s="21">
        <f t="shared" si="189"/>
        <v>2161.7445061935127</v>
      </c>
      <c r="H226" s="26">
        <f t="shared" si="187"/>
        <v>729</v>
      </c>
      <c r="I226" s="178"/>
      <c r="J226" s="26">
        <f t="shared" si="188"/>
        <v>720</v>
      </c>
      <c r="K226" s="178"/>
      <c r="L226" s="13">
        <f t="shared" si="190"/>
        <v>3132367.7894743998</v>
      </c>
      <c r="M226" s="13">
        <f t="shared" si="191"/>
        <v>0</v>
      </c>
      <c r="N226" s="283">
        <f t="shared" si="192"/>
        <v>615825</v>
      </c>
      <c r="O226" s="283">
        <f t="shared" si="193"/>
        <v>0</v>
      </c>
      <c r="P226" s="179"/>
      <c r="Q226" s="184"/>
      <c r="R226" s="185"/>
      <c r="S226" s="17">
        <f t="shared" si="200"/>
        <v>121</v>
      </c>
      <c r="T226" s="17">
        <f t="shared" si="194"/>
        <v>122</v>
      </c>
      <c r="U226" s="15">
        <f t="shared" si="195"/>
        <v>0</v>
      </c>
      <c r="V226" s="15">
        <f t="shared" si="196"/>
        <v>0</v>
      </c>
      <c r="W226" s="15">
        <f t="shared" si="197"/>
        <v>0</v>
      </c>
      <c r="X226" s="15">
        <f t="shared" si="198"/>
        <v>0</v>
      </c>
      <c r="Z226" s="15">
        <f t="shared" si="199"/>
        <v>3748192.7894743998</v>
      </c>
      <c r="AB226" s="284">
        <v>0</v>
      </c>
    </row>
    <row r="227" spans="1:28" x14ac:dyDescent="0.25">
      <c r="A227" s="356" t="str">
        <f t="shared" si="185"/>
        <v>50 Meals + $225 Dining Dollars</v>
      </c>
      <c r="B227" s="356"/>
      <c r="C227" s="356"/>
      <c r="D227" s="22">
        <f t="shared" si="186"/>
        <v>1383.3129288752771</v>
      </c>
      <c r="E227" s="176"/>
      <c r="F227" s="176">
        <v>225</v>
      </c>
      <c r="G227" s="21">
        <f t="shared" si="189"/>
        <v>1158.3129288752771</v>
      </c>
      <c r="H227" s="26">
        <f t="shared" si="187"/>
        <v>0</v>
      </c>
      <c r="I227" s="178"/>
      <c r="J227" s="26">
        <f t="shared" si="188"/>
        <v>0</v>
      </c>
      <c r="K227" s="178"/>
      <c r="L227" s="13">
        <f t="shared" si="190"/>
        <v>0</v>
      </c>
      <c r="M227" s="13">
        <f t="shared" si="191"/>
        <v>0</v>
      </c>
      <c r="N227" s="283">
        <f t="shared" si="192"/>
        <v>0</v>
      </c>
      <c r="O227" s="283">
        <f t="shared" si="193"/>
        <v>0</v>
      </c>
      <c r="P227" s="179"/>
      <c r="Q227" s="184"/>
      <c r="R227" s="185"/>
      <c r="S227" s="17">
        <f t="shared" si="200"/>
        <v>121</v>
      </c>
      <c r="T227" s="17">
        <f t="shared" si="194"/>
        <v>122</v>
      </c>
      <c r="U227" s="15">
        <f t="shared" si="195"/>
        <v>0</v>
      </c>
      <c r="V227" s="15">
        <f t="shared" si="196"/>
        <v>0</v>
      </c>
      <c r="W227" s="15">
        <f t="shared" si="197"/>
        <v>0</v>
      </c>
      <c r="X227" s="15">
        <f t="shared" si="198"/>
        <v>0</v>
      </c>
      <c r="Z227" s="284">
        <v>0</v>
      </c>
      <c r="AB227" s="15">
        <f t="shared" ref="AB227:AB233" si="201">L227+M227+O227-U227-V227-X227</f>
        <v>0</v>
      </c>
    </row>
    <row r="228" spans="1:28" x14ac:dyDescent="0.25">
      <c r="A228" s="356" t="str">
        <f t="shared" si="185"/>
        <v>25 Meals + $200 Dining Dollars</v>
      </c>
      <c r="B228" s="356"/>
      <c r="C228" s="356"/>
      <c r="D228" s="22">
        <f t="shared" si="186"/>
        <v>1148.9604638185679</v>
      </c>
      <c r="E228" s="176"/>
      <c r="F228" s="176">
        <v>200</v>
      </c>
      <c r="G228" s="21">
        <f t="shared" si="189"/>
        <v>948.96046381856786</v>
      </c>
      <c r="H228" s="26">
        <f t="shared" si="187"/>
        <v>0</v>
      </c>
      <c r="I228" s="178"/>
      <c r="J228" s="26">
        <f t="shared" si="188"/>
        <v>0</v>
      </c>
      <c r="K228" s="178"/>
      <c r="L228" s="13">
        <f t="shared" si="190"/>
        <v>0</v>
      </c>
      <c r="M228" s="13">
        <f t="shared" si="191"/>
        <v>0</v>
      </c>
      <c r="N228" s="283">
        <f t="shared" si="192"/>
        <v>0</v>
      </c>
      <c r="O228" s="283">
        <f t="shared" si="193"/>
        <v>0</v>
      </c>
      <c r="P228" s="179"/>
      <c r="Q228" s="184"/>
      <c r="R228" s="185"/>
      <c r="S228" s="17">
        <f t="shared" si="200"/>
        <v>121</v>
      </c>
      <c r="T228" s="17">
        <f t="shared" si="194"/>
        <v>122</v>
      </c>
      <c r="U228" s="15">
        <f t="shared" si="195"/>
        <v>0</v>
      </c>
      <c r="V228" s="15">
        <f t="shared" si="196"/>
        <v>0</v>
      </c>
      <c r="W228" s="15">
        <f t="shared" si="197"/>
        <v>0</v>
      </c>
      <c r="X228" s="15">
        <f t="shared" si="198"/>
        <v>0</v>
      </c>
      <c r="Z228" s="284">
        <v>0</v>
      </c>
      <c r="AB228" s="15">
        <f t="shared" si="201"/>
        <v>0</v>
      </c>
    </row>
    <row r="229" spans="1:28" x14ac:dyDescent="0.25">
      <c r="A229" s="356" t="str">
        <f t="shared" si="185"/>
        <v>$1,000 Dining Dollars</v>
      </c>
      <c r="B229" s="356"/>
      <c r="C229" s="356"/>
      <c r="D229" s="22">
        <v>1000</v>
      </c>
      <c r="E229" s="176"/>
      <c r="F229" s="176">
        <v>1000</v>
      </c>
      <c r="G229" s="21">
        <f t="shared" si="189"/>
        <v>0</v>
      </c>
      <c r="H229" s="26">
        <f t="shared" si="187"/>
        <v>0</v>
      </c>
      <c r="I229" s="178"/>
      <c r="J229" s="26">
        <f t="shared" si="188"/>
        <v>0</v>
      </c>
      <c r="K229" s="178"/>
      <c r="L229" s="13">
        <f t="shared" si="190"/>
        <v>0</v>
      </c>
      <c r="M229" s="13">
        <f t="shared" si="191"/>
        <v>0</v>
      </c>
      <c r="N229" s="283">
        <f t="shared" si="192"/>
        <v>0</v>
      </c>
      <c r="O229" s="283">
        <f t="shared" si="193"/>
        <v>0</v>
      </c>
      <c r="P229" s="179"/>
      <c r="Q229" s="184"/>
      <c r="R229" s="185"/>
      <c r="S229" s="17">
        <f t="shared" si="200"/>
        <v>121</v>
      </c>
      <c r="T229" s="17">
        <f t="shared" si="194"/>
        <v>122</v>
      </c>
      <c r="U229" s="15">
        <f t="shared" si="195"/>
        <v>0</v>
      </c>
      <c r="V229" s="15">
        <f t="shared" si="196"/>
        <v>0</v>
      </c>
      <c r="W229" s="15">
        <f t="shared" si="197"/>
        <v>0</v>
      </c>
      <c r="X229" s="15">
        <f t="shared" si="198"/>
        <v>0</v>
      </c>
      <c r="Z229" s="284">
        <v>0</v>
      </c>
      <c r="AB229" s="15">
        <f t="shared" si="201"/>
        <v>0</v>
      </c>
    </row>
    <row r="230" spans="1:28" x14ac:dyDescent="0.25">
      <c r="A230" s="356" t="str">
        <f t="shared" si="185"/>
        <v>$500 Dining Dollars</v>
      </c>
      <c r="B230" s="356"/>
      <c r="C230" s="356"/>
      <c r="D230" s="22">
        <v>500</v>
      </c>
      <c r="E230" s="176"/>
      <c r="F230" s="176">
        <v>500</v>
      </c>
      <c r="G230" s="21">
        <f t="shared" si="189"/>
        <v>0</v>
      </c>
      <c r="H230" s="26">
        <f t="shared" si="187"/>
        <v>0</v>
      </c>
      <c r="I230" s="178"/>
      <c r="J230" s="26">
        <f t="shared" si="188"/>
        <v>0</v>
      </c>
      <c r="K230" s="178"/>
      <c r="L230" s="13">
        <f t="shared" si="190"/>
        <v>0</v>
      </c>
      <c r="M230" s="13">
        <f t="shared" si="191"/>
        <v>0</v>
      </c>
      <c r="N230" s="283">
        <f t="shared" si="192"/>
        <v>0</v>
      </c>
      <c r="O230" s="283">
        <f t="shared" si="193"/>
        <v>0</v>
      </c>
      <c r="P230" s="179"/>
      <c r="Q230" s="184"/>
      <c r="R230" s="185"/>
      <c r="S230" s="17">
        <f t="shared" si="200"/>
        <v>121</v>
      </c>
      <c r="T230" s="17">
        <f t="shared" si="194"/>
        <v>122</v>
      </c>
      <c r="U230" s="15">
        <f t="shared" si="195"/>
        <v>0</v>
      </c>
      <c r="V230" s="15">
        <f t="shared" si="196"/>
        <v>0</v>
      </c>
      <c r="W230" s="15">
        <f t="shared" si="197"/>
        <v>0</v>
      </c>
      <c r="X230" s="15">
        <f t="shared" si="198"/>
        <v>0</v>
      </c>
      <c r="Z230" s="284">
        <v>0</v>
      </c>
      <c r="AB230" s="15">
        <f t="shared" si="201"/>
        <v>0</v>
      </c>
    </row>
    <row r="231" spans="1:28" x14ac:dyDescent="0.25">
      <c r="A231" s="356" t="str">
        <f t="shared" si="185"/>
        <v>Faculty 90</v>
      </c>
      <c r="B231" s="356"/>
      <c r="C231" s="356"/>
      <c r="D231" s="22">
        <f t="shared" si="186"/>
        <v>547.24467515945037</v>
      </c>
      <c r="E231" s="176"/>
      <c r="F231" s="176"/>
      <c r="G231" s="21">
        <f t="shared" si="189"/>
        <v>547.24467515945037</v>
      </c>
      <c r="H231" s="26">
        <f t="shared" si="187"/>
        <v>0</v>
      </c>
      <c r="I231" s="178"/>
      <c r="J231" s="26">
        <f t="shared" si="188"/>
        <v>0</v>
      </c>
      <c r="K231" s="178"/>
      <c r="L231" s="13">
        <f t="shared" si="190"/>
        <v>0</v>
      </c>
      <c r="M231" s="13">
        <f t="shared" si="191"/>
        <v>0</v>
      </c>
      <c r="N231" s="283">
        <f t="shared" si="192"/>
        <v>0</v>
      </c>
      <c r="O231" s="283">
        <f t="shared" si="193"/>
        <v>0</v>
      </c>
      <c r="P231" s="179"/>
      <c r="Q231" s="184"/>
      <c r="R231" s="185"/>
      <c r="S231" s="17">
        <f t="shared" si="200"/>
        <v>121</v>
      </c>
      <c r="T231" s="17">
        <f t="shared" si="194"/>
        <v>122</v>
      </c>
      <c r="U231" s="15">
        <f t="shared" si="195"/>
        <v>0</v>
      </c>
      <c r="V231" s="15">
        <f t="shared" si="196"/>
        <v>0</v>
      </c>
      <c r="W231" s="15">
        <f t="shared" si="197"/>
        <v>0</v>
      </c>
      <c r="X231" s="15">
        <f t="shared" si="198"/>
        <v>0</v>
      </c>
      <c r="Z231" s="284">
        <v>0</v>
      </c>
      <c r="AB231" s="15">
        <f t="shared" si="201"/>
        <v>0</v>
      </c>
    </row>
    <row r="232" spans="1:28" x14ac:dyDescent="0.25">
      <c r="A232" s="356" t="str">
        <f t="shared" si="185"/>
        <v>Faculty 60</v>
      </c>
      <c r="B232" s="356"/>
      <c r="C232" s="356"/>
      <c r="D232" s="22">
        <f t="shared" ref="D232:D233" si="202">D206*(1+G$217)</f>
        <v>354.20367324236258</v>
      </c>
      <c r="E232" s="176"/>
      <c r="F232" s="176"/>
      <c r="G232" s="21">
        <f t="shared" si="189"/>
        <v>354.20367324236258</v>
      </c>
      <c r="H232" s="26">
        <f t="shared" ref="H232:H233" si="203">H206</f>
        <v>0</v>
      </c>
      <c r="I232" s="178"/>
      <c r="J232" s="26">
        <f t="shared" ref="J232:J233" si="204">J206</f>
        <v>0</v>
      </c>
      <c r="K232" s="178"/>
      <c r="L232" s="13">
        <f t="shared" si="190"/>
        <v>0</v>
      </c>
      <c r="M232" s="13">
        <f t="shared" si="191"/>
        <v>0</v>
      </c>
      <c r="N232" s="283">
        <f t="shared" si="192"/>
        <v>0</v>
      </c>
      <c r="O232" s="283">
        <f t="shared" si="193"/>
        <v>0</v>
      </c>
      <c r="P232" s="179"/>
      <c r="Q232" s="184"/>
      <c r="R232" s="185"/>
      <c r="S232" s="17">
        <f t="shared" si="200"/>
        <v>121</v>
      </c>
      <c r="T232" s="17">
        <f t="shared" si="194"/>
        <v>122</v>
      </c>
      <c r="U232" s="15">
        <f t="shared" si="195"/>
        <v>0</v>
      </c>
      <c r="V232" s="15">
        <f t="shared" si="196"/>
        <v>0</v>
      </c>
      <c r="W232" s="15">
        <f t="shared" si="197"/>
        <v>0</v>
      </c>
      <c r="X232" s="15">
        <f t="shared" si="198"/>
        <v>0</v>
      </c>
      <c r="Z232" s="284">
        <v>0</v>
      </c>
      <c r="AB232" s="15">
        <f t="shared" si="201"/>
        <v>0</v>
      </c>
    </row>
    <row r="233" spans="1:28" x14ac:dyDescent="0.25">
      <c r="A233" s="356" t="str">
        <f t="shared" si="185"/>
        <v>Faculty 30</v>
      </c>
      <c r="B233" s="356"/>
      <c r="C233" s="356"/>
      <c r="D233" s="22">
        <f t="shared" si="202"/>
        <v>177.10183662118129</v>
      </c>
      <c r="E233" s="176"/>
      <c r="F233" s="176"/>
      <c r="G233" s="22">
        <f t="shared" si="189"/>
        <v>177.10183662118129</v>
      </c>
      <c r="H233" s="26">
        <f t="shared" si="203"/>
        <v>0</v>
      </c>
      <c r="I233" s="187"/>
      <c r="J233" s="26">
        <f t="shared" si="204"/>
        <v>0</v>
      </c>
      <c r="K233" s="187"/>
      <c r="L233" s="13">
        <f t="shared" si="190"/>
        <v>0</v>
      </c>
      <c r="M233" s="14">
        <f t="shared" si="191"/>
        <v>0</v>
      </c>
      <c r="N233" s="283">
        <f t="shared" si="192"/>
        <v>0</v>
      </c>
      <c r="O233" s="283">
        <f t="shared" si="193"/>
        <v>0</v>
      </c>
      <c r="P233" s="179"/>
      <c r="Q233" s="188"/>
      <c r="R233" s="189"/>
      <c r="S233" s="19">
        <f t="shared" si="200"/>
        <v>121</v>
      </c>
      <c r="T233" s="24">
        <f t="shared" si="194"/>
        <v>122</v>
      </c>
      <c r="U233" s="16">
        <f t="shared" si="195"/>
        <v>0</v>
      </c>
      <c r="V233" s="15">
        <f t="shared" si="196"/>
        <v>0</v>
      </c>
      <c r="W233" s="15">
        <f t="shared" si="197"/>
        <v>0</v>
      </c>
      <c r="X233" s="15">
        <f t="shared" si="198"/>
        <v>0</v>
      </c>
      <c r="Z233" s="285">
        <v>0</v>
      </c>
      <c r="AB233" s="16">
        <f t="shared" si="201"/>
        <v>0</v>
      </c>
    </row>
    <row r="234" spans="1:28" s="53" customFormat="1" x14ac:dyDescent="0.25">
      <c r="B234" s="59"/>
      <c r="C234" s="59"/>
      <c r="D234" s="59"/>
      <c r="E234" s="59"/>
      <c r="F234" s="59"/>
      <c r="G234" s="59"/>
      <c r="H234" s="33">
        <f>SUM(H221:H233)</f>
        <v>5378</v>
      </c>
      <c r="I234" s="34">
        <f>SUM(I221:I233)</f>
        <v>0</v>
      </c>
      <c r="J234" s="33">
        <f t="shared" ref="J234:K234" si="205">SUM(J221:J233)</f>
        <v>5064</v>
      </c>
      <c r="K234" s="34">
        <f t="shared" si="205"/>
        <v>0</v>
      </c>
      <c r="L234" s="35">
        <f t="shared" ref="L234:M234" si="206">SUM(L221:L233)</f>
        <v>23968397.710424505</v>
      </c>
      <c r="M234" s="35">
        <f t="shared" si="206"/>
        <v>0</v>
      </c>
      <c r="N234" s="35">
        <v>1903725</v>
      </c>
      <c r="O234" s="36">
        <v>0</v>
      </c>
      <c r="P234" s="190"/>
      <c r="Q234" s="126"/>
      <c r="R234" s="126"/>
      <c r="S234" s="190"/>
      <c r="T234" s="93"/>
      <c r="U234" s="37">
        <f>SUM(U221:U233)</f>
        <v>0</v>
      </c>
      <c r="V234" s="36">
        <f>SUM(V221:V233)</f>
        <v>0</v>
      </c>
      <c r="W234" s="36">
        <f t="shared" ref="W234:X234" si="207">SUM(W221:W233)</f>
        <v>0</v>
      </c>
      <c r="X234" s="36">
        <f t="shared" si="207"/>
        <v>0</v>
      </c>
      <c r="Z234" s="37">
        <f>SUM(Z221:Z233)</f>
        <v>27437597.710424505</v>
      </c>
      <c r="AB234" s="37">
        <f>SUM(AB221:AB233)</f>
        <v>0</v>
      </c>
    </row>
    <row r="235" spans="1:28" x14ac:dyDescent="0.25">
      <c r="B235" s="59"/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S235" s="179"/>
      <c r="U235" s="11"/>
      <c r="V235" s="11"/>
      <c r="W235" s="11"/>
      <c r="X235" s="11"/>
      <c r="Z235" s="11"/>
      <c r="AB235" s="11"/>
    </row>
    <row r="236" spans="1:28" x14ac:dyDescent="0.25">
      <c r="A236" s="53" t="s">
        <v>67</v>
      </c>
      <c r="B236" s="1">
        <f>B217</f>
        <v>2034</v>
      </c>
      <c r="C236" s="53" t="s">
        <v>179</v>
      </c>
      <c r="D236" s="59"/>
      <c r="E236" s="59"/>
      <c r="F236" s="59"/>
      <c r="G236" s="59"/>
      <c r="H236" s="192"/>
      <c r="I236" s="192"/>
      <c r="J236" s="192"/>
      <c r="K236" s="192"/>
      <c r="L236" s="193"/>
      <c r="M236" s="193"/>
      <c r="N236" s="193"/>
      <c r="O236" s="193"/>
      <c r="P236" s="179"/>
      <c r="S236" s="179"/>
      <c r="T236" s="194"/>
    </row>
    <row r="237" spans="1:28" ht="13.15" customHeight="1" x14ac:dyDescent="0.25">
      <c r="A237" s="318" t="s">
        <v>161</v>
      </c>
      <c r="B237" s="318"/>
      <c r="C237" s="318"/>
      <c r="D237" s="336" t="s">
        <v>162</v>
      </c>
      <c r="E237" s="336" t="s">
        <v>163</v>
      </c>
      <c r="F237" s="336" t="s">
        <v>258</v>
      </c>
      <c r="G237" s="336" t="s">
        <v>164</v>
      </c>
      <c r="H237" s="377" t="s">
        <v>53</v>
      </c>
      <c r="I237" s="378"/>
      <c r="J237" s="377" t="s">
        <v>54</v>
      </c>
      <c r="K237" s="378"/>
      <c r="L237" s="389" t="s">
        <v>165</v>
      </c>
      <c r="M237" s="390"/>
      <c r="N237" s="390"/>
      <c r="O237" s="391"/>
      <c r="Q237" s="395" t="s">
        <v>166</v>
      </c>
      <c r="R237" s="396"/>
      <c r="S237" s="387" t="s">
        <v>167</v>
      </c>
      <c r="T237" s="388"/>
      <c r="U237" s="389" t="s">
        <v>168</v>
      </c>
      <c r="V237" s="390"/>
      <c r="W237" s="390"/>
      <c r="X237" s="391"/>
      <c r="Z237" s="392" t="s">
        <v>257</v>
      </c>
      <c r="AB237" s="392" t="s">
        <v>259</v>
      </c>
    </row>
    <row r="238" spans="1:28" ht="13.15" customHeight="1" x14ac:dyDescent="0.25">
      <c r="A238" s="318"/>
      <c r="B238" s="318"/>
      <c r="C238" s="318"/>
      <c r="D238" s="368"/>
      <c r="E238" s="368"/>
      <c r="F238" s="368"/>
      <c r="G238" s="368"/>
      <c r="H238" s="379" t="s">
        <v>169</v>
      </c>
      <c r="I238" s="381" t="s">
        <v>170</v>
      </c>
      <c r="J238" s="360" t="s">
        <v>169</v>
      </c>
      <c r="K238" s="383" t="s">
        <v>170</v>
      </c>
      <c r="L238" s="366" t="s">
        <v>171</v>
      </c>
      <c r="M238" s="366" t="s">
        <v>172</v>
      </c>
      <c r="N238" s="366" t="s">
        <v>173</v>
      </c>
      <c r="O238" s="366" t="s">
        <v>125</v>
      </c>
      <c r="P238" s="105"/>
      <c r="Q238" s="385" t="s">
        <v>53</v>
      </c>
      <c r="R238" s="364" t="s">
        <v>54</v>
      </c>
      <c r="S238" s="385" t="s">
        <v>53</v>
      </c>
      <c r="T238" s="364" t="s">
        <v>54</v>
      </c>
      <c r="U238" s="366" t="s">
        <v>171</v>
      </c>
      <c r="V238" s="366" t="s">
        <v>172</v>
      </c>
      <c r="W238" s="231" t="s">
        <v>173</v>
      </c>
      <c r="X238" s="231" t="s">
        <v>125</v>
      </c>
      <c r="Z238" s="393"/>
      <c r="AB238" s="393"/>
    </row>
    <row r="239" spans="1:28" x14ac:dyDescent="0.25">
      <c r="A239" s="318"/>
      <c r="B239" s="318"/>
      <c r="C239" s="318"/>
      <c r="D239" s="337"/>
      <c r="E239" s="337"/>
      <c r="F239" s="337"/>
      <c r="G239" s="337"/>
      <c r="H239" s="380"/>
      <c r="I239" s="382"/>
      <c r="J239" s="361"/>
      <c r="K239" s="384"/>
      <c r="L239" s="367"/>
      <c r="M239" s="367"/>
      <c r="N239" s="367"/>
      <c r="O239" s="367"/>
      <c r="P239" s="105"/>
      <c r="Q239" s="386"/>
      <c r="R239" s="365"/>
      <c r="S239" s="386"/>
      <c r="T239" s="365"/>
      <c r="U239" s="367"/>
      <c r="V239" s="367"/>
      <c r="W239" s="175">
        <v>0</v>
      </c>
      <c r="X239" s="175">
        <v>0</v>
      </c>
      <c r="Z239" s="394"/>
      <c r="AB239" s="394"/>
    </row>
    <row r="240" spans="1:28" x14ac:dyDescent="0.25">
      <c r="A240" s="356" t="str">
        <f>A214</f>
        <v>19 Meals/Week</v>
      </c>
      <c r="B240" s="356"/>
      <c r="C240" s="356"/>
      <c r="D240" s="22">
        <f>D214*(1+G$217)</f>
        <v>2593.0783566004498</v>
      </c>
      <c r="E240" s="176"/>
      <c r="F240" s="176"/>
      <c r="G240" s="22">
        <f>D240-E240</f>
        <v>2593.0783566004498</v>
      </c>
      <c r="H240" s="26">
        <f>H214</f>
        <v>69</v>
      </c>
      <c r="I240" s="178"/>
      <c r="J240" s="26">
        <f>J214</f>
        <v>188</v>
      </c>
      <c r="K240" s="178"/>
      <c r="L240" s="12">
        <f>G240*(H240+J240)</f>
        <v>666421.13764631562</v>
      </c>
      <c r="M240" s="12">
        <f>G240*(I240+K240)</f>
        <v>0</v>
      </c>
      <c r="N240" s="283">
        <f t="shared" ref="N240" si="208">E240*(H240+I240+J240+K240)</f>
        <v>0</v>
      </c>
      <c r="O240" s="283">
        <f>F240*(I240+J240+K240+H240)</f>
        <v>0</v>
      </c>
      <c r="P240" s="179"/>
      <c r="Q240" s="252"/>
      <c r="R240" s="253"/>
      <c r="S240" s="257">
        <f>S214</f>
        <v>38</v>
      </c>
      <c r="T240" s="257">
        <f>T214</f>
        <v>38</v>
      </c>
      <c r="U240" s="22">
        <f>(H240*Q240*S240)+(J240*R240*T240)</f>
        <v>0</v>
      </c>
      <c r="V240" s="22">
        <f>(I240*Q240*S240)+(K240*R240*T240)</f>
        <v>0</v>
      </c>
      <c r="W240" s="16">
        <f>N240*W239</f>
        <v>0</v>
      </c>
      <c r="X240" s="16">
        <f>O240*X239</f>
        <v>0</v>
      </c>
      <c r="Z240" s="22">
        <f>L240+M240+O240-U240-V240-X240</f>
        <v>666421.13764631562</v>
      </c>
      <c r="AA240" s="166"/>
      <c r="AB240" s="286" t="s">
        <v>261</v>
      </c>
    </row>
    <row r="241" spans="1:28" s="53" customFormat="1" x14ac:dyDescent="0.25">
      <c r="B241" s="59"/>
      <c r="C241" s="59"/>
      <c r="D241" s="59"/>
      <c r="E241" s="59"/>
      <c r="F241" s="59"/>
      <c r="G241" s="59"/>
      <c r="H241" s="33">
        <f t="shared" ref="H241:M241" si="209">SUM(H240:H240)</f>
        <v>69</v>
      </c>
      <c r="I241" s="34">
        <f t="shared" si="209"/>
        <v>0</v>
      </c>
      <c r="J241" s="33">
        <f t="shared" si="209"/>
        <v>188</v>
      </c>
      <c r="K241" s="34">
        <f t="shared" si="209"/>
        <v>0</v>
      </c>
      <c r="L241" s="35">
        <f t="shared" si="209"/>
        <v>666421.13764631562</v>
      </c>
      <c r="M241" s="35">
        <f t="shared" si="209"/>
        <v>0</v>
      </c>
      <c r="N241" s="35">
        <f>SUM(N240)</f>
        <v>0</v>
      </c>
      <c r="O241" s="35">
        <f>SUM(O240)</f>
        <v>0</v>
      </c>
      <c r="P241" s="190"/>
      <c r="Q241" s="126"/>
      <c r="R241" s="126"/>
      <c r="S241" s="190"/>
      <c r="T241" s="93"/>
      <c r="U241" s="37">
        <f>SUM(U240:U240)</f>
        <v>0</v>
      </c>
      <c r="V241" s="37">
        <f>SUM(V240:V240)</f>
        <v>0</v>
      </c>
      <c r="W241" s="37">
        <f>SUM(W240)</f>
        <v>0</v>
      </c>
      <c r="X241" s="37">
        <f>SUM(X240)</f>
        <v>0</v>
      </c>
      <c r="Z241" s="37">
        <f>SUM(Z240:Z240)</f>
        <v>666421.13764631562</v>
      </c>
      <c r="AB241" s="37">
        <f>SUM(AB240:AB240)</f>
        <v>0</v>
      </c>
    </row>
    <row r="243" spans="1:28" x14ac:dyDescent="0.25">
      <c r="A243" s="53" t="s">
        <v>67</v>
      </c>
      <c r="B243" s="1">
        <f>B217+1</f>
        <v>2035</v>
      </c>
      <c r="C243" s="53" t="s">
        <v>160</v>
      </c>
      <c r="D243" s="58" t="s">
        <v>180</v>
      </c>
      <c r="E243" s="58"/>
      <c r="F243" s="58"/>
      <c r="G243" s="195">
        <v>0.03</v>
      </c>
      <c r="J243" s="11"/>
      <c r="K243" s="11"/>
      <c r="L243" s="164"/>
      <c r="M243" s="164"/>
      <c r="N243" s="164"/>
      <c r="O243" s="164"/>
      <c r="P243" s="60"/>
      <c r="Q243" s="165"/>
      <c r="R243" s="165"/>
      <c r="S243" s="60"/>
      <c r="U243" s="164"/>
      <c r="V243" s="164"/>
      <c r="W243" s="164"/>
      <c r="X243" s="164"/>
    </row>
    <row r="244" spans="1:28" ht="13.15" customHeight="1" x14ac:dyDescent="0.25">
      <c r="A244" s="318" t="s">
        <v>161</v>
      </c>
      <c r="B244" s="318"/>
      <c r="C244" s="318"/>
      <c r="D244" s="336" t="s">
        <v>162</v>
      </c>
      <c r="E244" s="336" t="s">
        <v>163</v>
      </c>
      <c r="F244" s="336" t="s">
        <v>258</v>
      </c>
      <c r="G244" s="336" t="s">
        <v>164</v>
      </c>
      <c r="H244" s="377" t="s">
        <v>31</v>
      </c>
      <c r="I244" s="378"/>
      <c r="J244" s="377" t="s">
        <v>32</v>
      </c>
      <c r="K244" s="378"/>
      <c r="L244" s="389" t="s">
        <v>165</v>
      </c>
      <c r="M244" s="390"/>
      <c r="N244" s="390"/>
      <c r="O244" s="391"/>
      <c r="Q244" s="397" t="s">
        <v>166</v>
      </c>
      <c r="R244" s="397"/>
      <c r="S244" s="398" t="s">
        <v>167</v>
      </c>
      <c r="T244" s="398"/>
      <c r="U244" s="389" t="s">
        <v>168</v>
      </c>
      <c r="V244" s="390"/>
      <c r="W244" s="390"/>
      <c r="X244" s="391"/>
      <c r="Z244" s="392" t="s">
        <v>257</v>
      </c>
      <c r="AB244" s="392" t="s">
        <v>259</v>
      </c>
    </row>
    <row r="245" spans="1:28" ht="13.15" customHeight="1" x14ac:dyDescent="0.25">
      <c r="A245" s="318"/>
      <c r="B245" s="318"/>
      <c r="C245" s="318"/>
      <c r="D245" s="368"/>
      <c r="E245" s="368"/>
      <c r="F245" s="368"/>
      <c r="G245" s="369"/>
      <c r="H245" s="360" t="s">
        <v>169</v>
      </c>
      <c r="I245" s="362" t="s">
        <v>170</v>
      </c>
      <c r="J245" s="360" t="s">
        <v>169</v>
      </c>
      <c r="K245" s="362" t="s">
        <v>170</v>
      </c>
      <c r="L245" s="366" t="s">
        <v>171</v>
      </c>
      <c r="M245" s="366" t="s">
        <v>172</v>
      </c>
      <c r="N245" s="366" t="s">
        <v>173</v>
      </c>
      <c r="O245" s="366" t="s">
        <v>125</v>
      </c>
      <c r="P245" s="105"/>
      <c r="Q245" s="385" t="s">
        <v>31</v>
      </c>
      <c r="R245" s="371" t="s">
        <v>32</v>
      </c>
      <c r="S245" s="373" t="s">
        <v>31</v>
      </c>
      <c r="T245" s="375" t="s">
        <v>32</v>
      </c>
      <c r="U245" s="366" t="s">
        <v>171</v>
      </c>
      <c r="V245" s="366" t="s">
        <v>172</v>
      </c>
      <c r="W245" s="231" t="s">
        <v>173</v>
      </c>
      <c r="X245" s="231" t="s">
        <v>125</v>
      </c>
      <c r="Z245" s="393"/>
      <c r="AB245" s="393"/>
    </row>
    <row r="246" spans="1:28" x14ac:dyDescent="0.25">
      <c r="A246" s="318"/>
      <c r="B246" s="318"/>
      <c r="C246" s="318"/>
      <c r="D246" s="337"/>
      <c r="E246" s="337"/>
      <c r="F246" s="337"/>
      <c r="G246" s="370"/>
      <c r="H246" s="361"/>
      <c r="I246" s="363"/>
      <c r="J246" s="361"/>
      <c r="K246" s="363"/>
      <c r="L246" s="367"/>
      <c r="M246" s="367"/>
      <c r="N246" s="367"/>
      <c r="O246" s="367"/>
      <c r="P246" s="105"/>
      <c r="Q246" s="386"/>
      <c r="R246" s="372"/>
      <c r="S246" s="374"/>
      <c r="T246" s="376"/>
      <c r="U246" s="367"/>
      <c r="V246" s="367"/>
      <c r="W246" s="175">
        <v>0</v>
      </c>
      <c r="X246" s="175">
        <v>0</v>
      </c>
      <c r="Z246" s="394"/>
      <c r="AB246" s="394"/>
    </row>
    <row r="247" spans="1:28" x14ac:dyDescent="0.25">
      <c r="A247" s="356" t="str">
        <f t="shared" ref="A247:A259" si="210">A221</f>
        <v>Unlimited + $150 Flex</v>
      </c>
      <c r="B247" s="356"/>
      <c r="C247" s="356"/>
      <c r="D247" s="22">
        <f t="shared" ref="D247:D257" si="211">D221*(1+G$243)</f>
        <v>2755.6809642473654</v>
      </c>
      <c r="E247" s="176">
        <v>150</v>
      </c>
      <c r="F247" s="176"/>
      <c r="G247" s="21">
        <f>D247-E247-F247</f>
        <v>2605.6809642473654</v>
      </c>
      <c r="H247" s="26">
        <f t="shared" ref="H247:H257" si="212">H221</f>
        <v>329</v>
      </c>
      <c r="I247" s="178"/>
      <c r="J247" s="26">
        <f t="shared" ref="J247:J257" si="213">J221</f>
        <v>220</v>
      </c>
      <c r="K247" s="178"/>
      <c r="L247" s="12">
        <f>G247*(H247+J247)</f>
        <v>1430518.8493718037</v>
      </c>
      <c r="M247" s="12">
        <f>G247*(I247+K247)</f>
        <v>0</v>
      </c>
      <c r="N247" s="283">
        <f>E247*(H247+I247+J247+K247)</f>
        <v>82350</v>
      </c>
      <c r="O247" s="283">
        <f>F247*(I247+J247+K247+H247)</f>
        <v>0</v>
      </c>
      <c r="P247" s="179"/>
      <c r="Q247" s="180"/>
      <c r="R247" s="181"/>
      <c r="S247" s="23">
        <f>S221</f>
        <v>121</v>
      </c>
      <c r="T247" s="23">
        <f>T221</f>
        <v>122</v>
      </c>
      <c r="U247" s="15">
        <f>(H247*Q247*S247)+(J247*R247*T247)</f>
        <v>0</v>
      </c>
      <c r="V247" s="15">
        <f>(I247*Q247*S247)+(K247*R247*T247)</f>
        <v>0</v>
      </c>
      <c r="W247" s="15">
        <f>N247*W$246</f>
        <v>0</v>
      </c>
      <c r="X247" s="15">
        <f>O247*X$246</f>
        <v>0</v>
      </c>
      <c r="Z247" s="21">
        <f>L247+M247+N247-U247-V247-W247</f>
        <v>1512868.8493718037</v>
      </c>
      <c r="AA247" s="166"/>
      <c r="AB247" s="284">
        <v>0</v>
      </c>
    </row>
    <row r="248" spans="1:28" x14ac:dyDescent="0.25">
      <c r="A248" s="356" t="str">
        <f t="shared" si="210"/>
        <v>19 Meals/Week + $150 Flex</v>
      </c>
      <c r="B248" s="356"/>
      <c r="C248" s="356"/>
      <c r="D248" s="22">
        <f t="shared" si="211"/>
        <v>2670.8707072984635</v>
      </c>
      <c r="E248" s="176">
        <v>150</v>
      </c>
      <c r="F248" s="176"/>
      <c r="G248" s="21">
        <f t="shared" ref="G248:G259" si="214">D248-E248-F248</f>
        <v>2520.8707072984635</v>
      </c>
      <c r="H248" s="26">
        <f t="shared" si="212"/>
        <v>321</v>
      </c>
      <c r="I248" s="178"/>
      <c r="J248" s="26">
        <f t="shared" si="213"/>
        <v>204</v>
      </c>
      <c r="K248" s="178"/>
      <c r="L248" s="13">
        <f t="shared" ref="L248:L259" si="215">G248*(H248+J248)</f>
        <v>1323457.1213316934</v>
      </c>
      <c r="M248" s="13">
        <f t="shared" ref="M248:M259" si="216">G248*(I248+K248)</f>
        <v>0</v>
      </c>
      <c r="N248" s="283">
        <f t="shared" ref="N248:N259" si="217">E248*(H248+I248+J248+K248)</f>
        <v>78750</v>
      </c>
      <c r="O248" s="283">
        <f t="shared" ref="O248:O259" si="218">F248*(I248+J248+K248+H248)</f>
        <v>0</v>
      </c>
      <c r="P248" s="179"/>
      <c r="Q248" s="184"/>
      <c r="R248" s="185"/>
      <c r="S248" s="17">
        <f>S247</f>
        <v>121</v>
      </c>
      <c r="T248" s="17">
        <f t="shared" ref="T248:T258" si="219">T247</f>
        <v>122</v>
      </c>
      <c r="U248" s="15">
        <f t="shared" ref="U248:U259" si="220">(H248*Q248*S248)+(J248*R248*T248)</f>
        <v>0</v>
      </c>
      <c r="V248" s="15">
        <f t="shared" ref="V248:V259" si="221">(I248*Q248*S248)+(K248*R248*T248)</f>
        <v>0</v>
      </c>
      <c r="W248" s="15">
        <f t="shared" ref="W248:W259" si="222">N248*W$246</f>
        <v>0</v>
      </c>
      <c r="X248" s="15">
        <f t="shared" ref="X248:X259" si="223">O248*X$246</f>
        <v>0</v>
      </c>
      <c r="Z248" s="15">
        <f t="shared" ref="Z248:Z252" si="224">L248+M248+N248-U248-V248-W248</f>
        <v>1402207.1213316934</v>
      </c>
      <c r="AB248" s="284">
        <v>0</v>
      </c>
    </row>
    <row r="249" spans="1:28" x14ac:dyDescent="0.25">
      <c r="A249" s="356" t="str">
        <f t="shared" si="210"/>
        <v>14 Meals/Week + $350 Flex</v>
      </c>
      <c r="B249" s="356"/>
      <c r="C249" s="356"/>
      <c r="D249" s="22">
        <f t="shared" si="211"/>
        <v>2737.4141396737555</v>
      </c>
      <c r="E249" s="176">
        <v>350</v>
      </c>
      <c r="F249" s="176"/>
      <c r="G249" s="21">
        <f t="shared" si="214"/>
        <v>2387.4141396737555</v>
      </c>
      <c r="H249" s="26">
        <f t="shared" si="212"/>
        <v>3539</v>
      </c>
      <c r="I249" s="178"/>
      <c r="J249" s="26">
        <f t="shared" si="213"/>
        <v>3485</v>
      </c>
      <c r="K249" s="178"/>
      <c r="L249" s="13">
        <f t="shared" si="215"/>
        <v>16769196.917068459</v>
      </c>
      <c r="M249" s="13">
        <f t="shared" si="216"/>
        <v>0</v>
      </c>
      <c r="N249" s="283">
        <f t="shared" si="217"/>
        <v>2458400</v>
      </c>
      <c r="O249" s="283">
        <f t="shared" si="218"/>
        <v>0</v>
      </c>
      <c r="P249" s="179"/>
      <c r="Q249" s="184"/>
      <c r="R249" s="185"/>
      <c r="S249" s="17">
        <f t="shared" ref="S249:S258" si="225">S248</f>
        <v>121</v>
      </c>
      <c r="T249" s="17">
        <f t="shared" si="219"/>
        <v>122</v>
      </c>
      <c r="U249" s="15">
        <f t="shared" si="220"/>
        <v>0</v>
      </c>
      <c r="V249" s="15">
        <f t="shared" si="221"/>
        <v>0</v>
      </c>
      <c r="W249" s="15">
        <f t="shared" si="222"/>
        <v>0</v>
      </c>
      <c r="X249" s="15">
        <f t="shared" si="223"/>
        <v>0</v>
      </c>
      <c r="Z249" s="15">
        <f t="shared" si="224"/>
        <v>19227596.917068459</v>
      </c>
      <c r="AB249" s="284">
        <v>0</v>
      </c>
    </row>
    <row r="250" spans="1:28" x14ac:dyDescent="0.25">
      <c r="A250" s="356" t="str">
        <f t="shared" si="210"/>
        <v>12 Meals/Week + $225 Flex</v>
      </c>
      <c r="B250" s="356"/>
      <c r="C250" s="356"/>
      <c r="D250" s="22">
        <f t="shared" si="211"/>
        <v>2526.0408838934186</v>
      </c>
      <c r="E250" s="176">
        <v>225</v>
      </c>
      <c r="F250" s="176"/>
      <c r="G250" s="21">
        <f t="shared" si="214"/>
        <v>2301.0408838934186</v>
      </c>
      <c r="H250" s="26">
        <f t="shared" si="212"/>
        <v>131</v>
      </c>
      <c r="I250" s="178"/>
      <c r="J250" s="26">
        <f t="shared" si="213"/>
        <v>114</v>
      </c>
      <c r="K250" s="178"/>
      <c r="L250" s="13">
        <f t="shared" si="215"/>
        <v>563755.01655388752</v>
      </c>
      <c r="M250" s="13">
        <f t="shared" si="216"/>
        <v>0</v>
      </c>
      <c r="N250" s="283">
        <f t="shared" si="217"/>
        <v>55125</v>
      </c>
      <c r="O250" s="283">
        <f t="shared" si="218"/>
        <v>0</v>
      </c>
      <c r="P250" s="179"/>
      <c r="Q250" s="184"/>
      <c r="R250" s="185"/>
      <c r="S250" s="17">
        <f t="shared" si="225"/>
        <v>121</v>
      </c>
      <c r="T250" s="17">
        <f t="shared" si="219"/>
        <v>122</v>
      </c>
      <c r="U250" s="15">
        <f t="shared" si="220"/>
        <v>0</v>
      </c>
      <c r="V250" s="15">
        <f t="shared" si="221"/>
        <v>0</v>
      </c>
      <c r="W250" s="15">
        <f t="shared" si="222"/>
        <v>0</v>
      </c>
      <c r="X250" s="15">
        <f t="shared" si="223"/>
        <v>0</v>
      </c>
      <c r="Z250" s="15">
        <f t="shared" si="224"/>
        <v>618880.01655388752</v>
      </c>
      <c r="AB250" s="284">
        <v>0</v>
      </c>
    </row>
    <row r="251" spans="1:28" x14ac:dyDescent="0.25">
      <c r="A251" s="356" t="str">
        <f t="shared" si="210"/>
        <v>10 Meals/Week + $275 Flex</v>
      </c>
      <c r="B251" s="356"/>
      <c r="C251" s="356"/>
      <c r="D251" s="22">
        <f t="shared" si="211"/>
        <v>2520.821791158101</v>
      </c>
      <c r="E251" s="176">
        <v>275</v>
      </c>
      <c r="F251" s="176"/>
      <c r="G251" s="21">
        <f t="shared" si="214"/>
        <v>2245.821791158101</v>
      </c>
      <c r="H251" s="26">
        <f t="shared" si="212"/>
        <v>329</v>
      </c>
      <c r="I251" s="178"/>
      <c r="J251" s="26">
        <f t="shared" si="213"/>
        <v>321</v>
      </c>
      <c r="K251" s="178"/>
      <c r="L251" s="13">
        <f t="shared" si="215"/>
        <v>1459784.1642527657</v>
      </c>
      <c r="M251" s="13">
        <f t="shared" si="216"/>
        <v>0</v>
      </c>
      <c r="N251" s="283">
        <f t="shared" si="217"/>
        <v>178750</v>
      </c>
      <c r="O251" s="283">
        <f t="shared" si="218"/>
        <v>0</v>
      </c>
      <c r="P251" s="179"/>
      <c r="Q251" s="184"/>
      <c r="R251" s="185"/>
      <c r="S251" s="17">
        <f t="shared" si="225"/>
        <v>121</v>
      </c>
      <c r="T251" s="17">
        <f t="shared" si="219"/>
        <v>122</v>
      </c>
      <c r="U251" s="15">
        <f t="shared" si="220"/>
        <v>0</v>
      </c>
      <c r="V251" s="15">
        <f t="shared" si="221"/>
        <v>0</v>
      </c>
      <c r="W251" s="15">
        <f t="shared" si="222"/>
        <v>0</v>
      </c>
      <c r="X251" s="15">
        <f t="shared" si="223"/>
        <v>0</v>
      </c>
      <c r="Z251" s="15">
        <f t="shared" si="224"/>
        <v>1638534.1642527657</v>
      </c>
      <c r="AB251" s="284">
        <v>0</v>
      </c>
    </row>
    <row r="252" spans="1:28" x14ac:dyDescent="0.25">
      <c r="A252" s="356" t="str">
        <f t="shared" si="210"/>
        <v>8 Meals/Week + $425 Flex</v>
      </c>
      <c r="B252" s="356"/>
      <c r="C252" s="356"/>
      <c r="D252" s="22">
        <f t="shared" si="211"/>
        <v>2664.346841379318</v>
      </c>
      <c r="E252" s="176">
        <v>425</v>
      </c>
      <c r="F252" s="176"/>
      <c r="G252" s="21">
        <f t="shared" si="214"/>
        <v>2239.346841379318</v>
      </c>
      <c r="H252" s="26">
        <f t="shared" si="212"/>
        <v>729</v>
      </c>
      <c r="I252" s="178"/>
      <c r="J252" s="26">
        <f t="shared" si="213"/>
        <v>720</v>
      </c>
      <c r="K252" s="178"/>
      <c r="L252" s="13">
        <f t="shared" si="215"/>
        <v>3244813.5731586316</v>
      </c>
      <c r="M252" s="13">
        <f t="shared" si="216"/>
        <v>0</v>
      </c>
      <c r="N252" s="283">
        <f t="shared" si="217"/>
        <v>615825</v>
      </c>
      <c r="O252" s="283">
        <f t="shared" si="218"/>
        <v>0</v>
      </c>
      <c r="P252" s="179"/>
      <c r="Q252" s="184"/>
      <c r="R252" s="185"/>
      <c r="S252" s="17">
        <f t="shared" si="225"/>
        <v>121</v>
      </c>
      <c r="T252" s="17">
        <f t="shared" si="219"/>
        <v>122</v>
      </c>
      <c r="U252" s="15">
        <f t="shared" si="220"/>
        <v>0</v>
      </c>
      <c r="V252" s="15">
        <f t="shared" si="221"/>
        <v>0</v>
      </c>
      <c r="W252" s="15">
        <f t="shared" si="222"/>
        <v>0</v>
      </c>
      <c r="X252" s="15">
        <f t="shared" si="223"/>
        <v>0</v>
      </c>
      <c r="Z252" s="15">
        <f t="shared" si="224"/>
        <v>3860638.5731586316</v>
      </c>
      <c r="AB252" s="284">
        <v>0</v>
      </c>
    </row>
    <row r="253" spans="1:28" x14ac:dyDescent="0.25">
      <c r="A253" s="356" t="str">
        <f t="shared" si="210"/>
        <v>50 Meals + $225 Dining Dollars</v>
      </c>
      <c r="B253" s="356"/>
      <c r="C253" s="356"/>
      <c r="D253" s="22">
        <f t="shared" si="211"/>
        <v>1424.8123167415354</v>
      </c>
      <c r="E253" s="176"/>
      <c r="F253" s="176">
        <v>225</v>
      </c>
      <c r="G253" s="21">
        <f t="shared" si="214"/>
        <v>1199.8123167415354</v>
      </c>
      <c r="H253" s="26">
        <f t="shared" si="212"/>
        <v>0</v>
      </c>
      <c r="I253" s="178"/>
      <c r="J253" s="26">
        <f t="shared" si="213"/>
        <v>0</v>
      </c>
      <c r="K253" s="178"/>
      <c r="L253" s="13">
        <f t="shared" si="215"/>
        <v>0</v>
      </c>
      <c r="M253" s="13">
        <f t="shared" si="216"/>
        <v>0</v>
      </c>
      <c r="N253" s="283">
        <f t="shared" si="217"/>
        <v>0</v>
      </c>
      <c r="O253" s="283">
        <f t="shared" si="218"/>
        <v>0</v>
      </c>
      <c r="P253" s="179"/>
      <c r="Q253" s="184"/>
      <c r="R253" s="185"/>
      <c r="S253" s="17">
        <f t="shared" si="225"/>
        <v>121</v>
      </c>
      <c r="T253" s="17">
        <f t="shared" si="219"/>
        <v>122</v>
      </c>
      <c r="U253" s="15">
        <f t="shared" si="220"/>
        <v>0</v>
      </c>
      <c r="V253" s="15">
        <f t="shared" si="221"/>
        <v>0</v>
      </c>
      <c r="W253" s="15">
        <f t="shared" si="222"/>
        <v>0</v>
      </c>
      <c r="X253" s="15">
        <f t="shared" si="223"/>
        <v>0</v>
      </c>
      <c r="Z253" s="284">
        <v>0</v>
      </c>
      <c r="AB253" s="15">
        <f t="shared" ref="AB253:AB259" si="226">L253+M253+O253-U253-V253-X253</f>
        <v>0</v>
      </c>
    </row>
    <row r="254" spans="1:28" x14ac:dyDescent="0.25">
      <c r="A254" s="356" t="str">
        <f t="shared" si="210"/>
        <v>25 Meals + $200 Dining Dollars</v>
      </c>
      <c r="B254" s="356"/>
      <c r="C254" s="356"/>
      <c r="D254" s="22">
        <f t="shared" si="211"/>
        <v>1183.429277733125</v>
      </c>
      <c r="E254" s="176"/>
      <c r="F254" s="176">
        <v>200</v>
      </c>
      <c r="G254" s="21">
        <f t="shared" si="214"/>
        <v>983.42927773312499</v>
      </c>
      <c r="H254" s="26">
        <f t="shared" si="212"/>
        <v>0</v>
      </c>
      <c r="I254" s="178"/>
      <c r="J254" s="26">
        <f t="shared" si="213"/>
        <v>0</v>
      </c>
      <c r="K254" s="178"/>
      <c r="L254" s="13">
        <f t="shared" si="215"/>
        <v>0</v>
      </c>
      <c r="M254" s="13">
        <f t="shared" si="216"/>
        <v>0</v>
      </c>
      <c r="N254" s="283">
        <f t="shared" si="217"/>
        <v>0</v>
      </c>
      <c r="O254" s="283">
        <f>F254*(I254+J254+K254+H254)</f>
        <v>0</v>
      </c>
      <c r="P254" s="179"/>
      <c r="Q254" s="184"/>
      <c r="R254" s="185"/>
      <c r="S254" s="17">
        <f t="shared" si="225"/>
        <v>121</v>
      </c>
      <c r="T254" s="17">
        <f t="shared" si="219"/>
        <v>122</v>
      </c>
      <c r="U254" s="15">
        <f t="shared" si="220"/>
        <v>0</v>
      </c>
      <c r="V254" s="15">
        <f t="shared" si="221"/>
        <v>0</v>
      </c>
      <c r="W254" s="15">
        <f t="shared" si="222"/>
        <v>0</v>
      </c>
      <c r="X254" s="15">
        <f t="shared" si="223"/>
        <v>0</v>
      </c>
      <c r="Z254" s="284">
        <v>0</v>
      </c>
      <c r="AB254" s="15">
        <f t="shared" si="226"/>
        <v>0</v>
      </c>
    </row>
    <row r="255" spans="1:28" x14ac:dyDescent="0.25">
      <c r="A255" s="356" t="str">
        <f t="shared" si="210"/>
        <v>$1,000 Dining Dollars</v>
      </c>
      <c r="B255" s="356"/>
      <c r="C255" s="356"/>
      <c r="D255" s="22">
        <v>1000</v>
      </c>
      <c r="E255" s="176"/>
      <c r="F255" s="176">
        <v>1000</v>
      </c>
      <c r="G255" s="21">
        <f t="shared" si="214"/>
        <v>0</v>
      </c>
      <c r="H255" s="26">
        <f t="shared" si="212"/>
        <v>0</v>
      </c>
      <c r="I255" s="178"/>
      <c r="J255" s="26">
        <f t="shared" si="213"/>
        <v>0</v>
      </c>
      <c r="K255" s="178"/>
      <c r="L255" s="13">
        <f t="shared" si="215"/>
        <v>0</v>
      </c>
      <c r="M255" s="13">
        <f t="shared" si="216"/>
        <v>0</v>
      </c>
      <c r="N255" s="283">
        <f t="shared" si="217"/>
        <v>0</v>
      </c>
      <c r="O255" s="283">
        <f t="shared" si="218"/>
        <v>0</v>
      </c>
      <c r="P255" s="179"/>
      <c r="Q255" s="184"/>
      <c r="R255" s="185"/>
      <c r="S255" s="17">
        <f t="shared" si="225"/>
        <v>121</v>
      </c>
      <c r="T255" s="17">
        <f t="shared" si="219"/>
        <v>122</v>
      </c>
      <c r="U255" s="15">
        <f t="shared" si="220"/>
        <v>0</v>
      </c>
      <c r="V255" s="15">
        <f t="shared" si="221"/>
        <v>0</v>
      </c>
      <c r="W255" s="15">
        <f t="shared" si="222"/>
        <v>0</v>
      </c>
      <c r="X255" s="15">
        <f t="shared" si="223"/>
        <v>0</v>
      </c>
      <c r="Z255" s="284">
        <v>0</v>
      </c>
      <c r="AB255" s="15">
        <f t="shared" si="226"/>
        <v>0</v>
      </c>
    </row>
    <row r="256" spans="1:28" x14ac:dyDescent="0.25">
      <c r="A256" s="356" t="str">
        <f t="shared" si="210"/>
        <v>$500 Dining Dollars</v>
      </c>
      <c r="B256" s="356"/>
      <c r="C256" s="356"/>
      <c r="D256" s="22">
        <v>500</v>
      </c>
      <c r="E256" s="176"/>
      <c r="F256" s="176">
        <v>500</v>
      </c>
      <c r="G256" s="21">
        <f t="shared" si="214"/>
        <v>0</v>
      </c>
      <c r="H256" s="26">
        <f t="shared" si="212"/>
        <v>0</v>
      </c>
      <c r="I256" s="178"/>
      <c r="J256" s="26">
        <f t="shared" si="213"/>
        <v>0</v>
      </c>
      <c r="K256" s="178"/>
      <c r="L256" s="13">
        <f t="shared" si="215"/>
        <v>0</v>
      </c>
      <c r="M256" s="13">
        <f t="shared" si="216"/>
        <v>0</v>
      </c>
      <c r="N256" s="283">
        <f t="shared" si="217"/>
        <v>0</v>
      </c>
      <c r="O256" s="283">
        <f t="shared" si="218"/>
        <v>0</v>
      </c>
      <c r="P256" s="179"/>
      <c r="Q256" s="184"/>
      <c r="R256" s="185"/>
      <c r="S256" s="17">
        <f t="shared" si="225"/>
        <v>121</v>
      </c>
      <c r="T256" s="17">
        <f t="shared" si="219"/>
        <v>122</v>
      </c>
      <c r="U256" s="15">
        <f t="shared" si="220"/>
        <v>0</v>
      </c>
      <c r="V256" s="15">
        <f t="shared" si="221"/>
        <v>0</v>
      </c>
      <c r="W256" s="15">
        <f t="shared" si="222"/>
        <v>0</v>
      </c>
      <c r="X256" s="15">
        <f t="shared" si="223"/>
        <v>0</v>
      </c>
      <c r="Z256" s="284">
        <v>0</v>
      </c>
      <c r="AB256" s="15">
        <f t="shared" si="226"/>
        <v>0</v>
      </c>
    </row>
    <row r="257" spans="1:28" x14ac:dyDescent="0.25">
      <c r="A257" s="356" t="str">
        <f t="shared" si="210"/>
        <v>Faculty 90</v>
      </c>
      <c r="B257" s="356"/>
      <c r="C257" s="356"/>
      <c r="D257" s="22">
        <f t="shared" si="211"/>
        <v>563.66201541423391</v>
      </c>
      <c r="E257" s="176"/>
      <c r="F257" s="176"/>
      <c r="G257" s="21">
        <f t="shared" si="214"/>
        <v>563.66201541423391</v>
      </c>
      <c r="H257" s="26">
        <f t="shared" si="212"/>
        <v>0</v>
      </c>
      <c r="I257" s="178"/>
      <c r="J257" s="26">
        <f t="shared" si="213"/>
        <v>0</v>
      </c>
      <c r="K257" s="178"/>
      <c r="L257" s="13">
        <f t="shared" si="215"/>
        <v>0</v>
      </c>
      <c r="M257" s="13">
        <f t="shared" si="216"/>
        <v>0</v>
      </c>
      <c r="N257" s="283">
        <f t="shared" si="217"/>
        <v>0</v>
      </c>
      <c r="O257" s="283">
        <f t="shared" si="218"/>
        <v>0</v>
      </c>
      <c r="P257" s="179"/>
      <c r="Q257" s="184"/>
      <c r="R257" s="185"/>
      <c r="S257" s="17">
        <f t="shared" si="225"/>
        <v>121</v>
      </c>
      <c r="T257" s="17">
        <f t="shared" si="219"/>
        <v>122</v>
      </c>
      <c r="U257" s="15">
        <f t="shared" si="220"/>
        <v>0</v>
      </c>
      <c r="V257" s="15">
        <f t="shared" si="221"/>
        <v>0</v>
      </c>
      <c r="W257" s="15">
        <f t="shared" si="222"/>
        <v>0</v>
      </c>
      <c r="X257" s="15">
        <f t="shared" si="223"/>
        <v>0</v>
      </c>
      <c r="Z257" s="284">
        <v>0</v>
      </c>
      <c r="AB257" s="15">
        <f t="shared" si="226"/>
        <v>0</v>
      </c>
    </row>
    <row r="258" spans="1:28" x14ac:dyDescent="0.25">
      <c r="A258" s="356" t="str">
        <f t="shared" si="210"/>
        <v>Faculty 60</v>
      </c>
      <c r="B258" s="356"/>
      <c r="C258" s="356"/>
      <c r="D258" s="22">
        <f t="shared" ref="D258:D259" si="227">D232*(1+G$243)</f>
        <v>364.82978343963345</v>
      </c>
      <c r="E258" s="176"/>
      <c r="F258" s="176"/>
      <c r="G258" s="21">
        <f t="shared" si="214"/>
        <v>364.82978343963345</v>
      </c>
      <c r="H258" s="26">
        <f t="shared" ref="H258:H259" si="228">H232</f>
        <v>0</v>
      </c>
      <c r="I258" s="178"/>
      <c r="J258" s="26">
        <f t="shared" ref="J258:J259" si="229">J232</f>
        <v>0</v>
      </c>
      <c r="K258" s="178"/>
      <c r="L258" s="13">
        <f t="shared" si="215"/>
        <v>0</v>
      </c>
      <c r="M258" s="13">
        <f t="shared" si="216"/>
        <v>0</v>
      </c>
      <c r="N258" s="283">
        <f t="shared" si="217"/>
        <v>0</v>
      </c>
      <c r="O258" s="283">
        <f t="shared" si="218"/>
        <v>0</v>
      </c>
      <c r="P258" s="179"/>
      <c r="Q258" s="184"/>
      <c r="R258" s="185"/>
      <c r="S258" s="17">
        <f t="shared" si="225"/>
        <v>121</v>
      </c>
      <c r="T258" s="17">
        <f t="shared" si="219"/>
        <v>122</v>
      </c>
      <c r="U258" s="15">
        <f t="shared" si="220"/>
        <v>0</v>
      </c>
      <c r="V258" s="15">
        <f t="shared" si="221"/>
        <v>0</v>
      </c>
      <c r="W258" s="15">
        <f t="shared" si="222"/>
        <v>0</v>
      </c>
      <c r="X258" s="15">
        <f t="shared" si="223"/>
        <v>0</v>
      </c>
      <c r="Z258" s="284">
        <v>0</v>
      </c>
      <c r="AB258" s="15">
        <f t="shared" si="226"/>
        <v>0</v>
      </c>
    </row>
    <row r="259" spans="1:28" x14ac:dyDescent="0.25">
      <c r="A259" s="356" t="str">
        <f t="shared" si="210"/>
        <v>Faculty 30</v>
      </c>
      <c r="B259" s="356"/>
      <c r="C259" s="356"/>
      <c r="D259" s="22">
        <f t="shared" si="227"/>
        <v>182.41489171981672</v>
      </c>
      <c r="E259" s="176"/>
      <c r="F259" s="176"/>
      <c r="G259" s="22">
        <f t="shared" si="214"/>
        <v>182.41489171981672</v>
      </c>
      <c r="H259" s="26">
        <f t="shared" si="228"/>
        <v>0</v>
      </c>
      <c r="I259" s="187"/>
      <c r="J259" s="26">
        <f t="shared" si="229"/>
        <v>0</v>
      </c>
      <c r="K259" s="187"/>
      <c r="L259" s="14">
        <f t="shared" si="215"/>
        <v>0</v>
      </c>
      <c r="M259" s="13">
        <f t="shared" si="216"/>
        <v>0</v>
      </c>
      <c r="N259" s="283">
        <f t="shared" si="217"/>
        <v>0</v>
      </c>
      <c r="O259" s="283">
        <f t="shared" si="218"/>
        <v>0</v>
      </c>
      <c r="P259" s="179"/>
      <c r="Q259" s="188"/>
      <c r="R259" s="189"/>
      <c r="S259" s="19">
        <f>S257</f>
        <v>121</v>
      </c>
      <c r="T259" s="24">
        <f>T257</f>
        <v>122</v>
      </c>
      <c r="U259" s="16">
        <f t="shared" si="220"/>
        <v>0</v>
      </c>
      <c r="V259" s="15">
        <f t="shared" si="221"/>
        <v>0</v>
      </c>
      <c r="W259" s="15">
        <f t="shared" si="222"/>
        <v>0</v>
      </c>
      <c r="X259" s="15">
        <f t="shared" si="223"/>
        <v>0</v>
      </c>
      <c r="Z259" s="285">
        <v>0</v>
      </c>
      <c r="AB259" s="16">
        <f t="shared" si="226"/>
        <v>0</v>
      </c>
    </row>
    <row r="260" spans="1:28" s="53" customFormat="1" x14ac:dyDescent="0.25">
      <c r="B260" s="59"/>
      <c r="C260" s="59"/>
      <c r="D260" s="59"/>
      <c r="E260" s="59"/>
      <c r="F260" s="59"/>
      <c r="G260" s="59"/>
      <c r="H260" s="33">
        <f>SUM(H247:H259)</f>
        <v>5378</v>
      </c>
      <c r="I260" s="34">
        <f>SUM(I247:I259)</f>
        <v>0</v>
      </c>
      <c r="J260" s="33">
        <f t="shared" ref="J260:K260" si="230">SUM(J247:J259)</f>
        <v>5064</v>
      </c>
      <c r="K260" s="34">
        <f t="shared" si="230"/>
        <v>0</v>
      </c>
      <c r="L260" s="35">
        <f t="shared" ref="L260:M260" si="231">SUM(L247:L259)</f>
        <v>24791525.641737241</v>
      </c>
      <c r="M260" s="35">
        <f t="shared" si="231"/>
        <v>0</v>
      </c>
      <c r="N260" s="35">
        <v>1903725</v>
      </c>
      <c r="O260" s="36">
        <v>0</v>
      </c>
      <c r="P260" s="190"/>
      <c r="Q260" s="126"/>
      <c r="R260" s="126"/>
      <c r="S260" s="190"/>
      <c r="T260" s="93"/>
      <c r="U260" s="37">
        <f>SUM(U247:U259)</f>
        <v>0</v>
      </c>
      <c r="V260" s="36">
        <f>SUM(V247:V259)</f>
        <v>0</v>
      </c>
      <c r="W260" s="36">
        <f t="shared" ref="W260:X260" si="232">SUM(W247:W259)</f>
        <v>0</v>
      </c>
      <c r="X260" s="36">
        <f t="shared" si="232"/>
        <v>0</v>
      </c>
      <c r="Z260" s="37">
        <f>SUM(Z247:Z259)</f>
        <v>28260725.641737241</v>
      </c>
      <c r="AB260" s="37">
        <f>SUM(AB247:AB259)</f>
        <v>0</v>
      </c>
    </row>
    <row r="261" spans="1:28" x14ac:dyDescent="0.25">
      <c r="B261" s="59"/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S261" s="179"/>
      <c r="U261" s="11"/>
      <c r="V261" s="11"/>
      <c r="W261" s="11"/>
      <c r="X261" s="11"/>
      <c r="Z261" s="11"/>
      <c r="AB261" s="11"/>
    </row>
    <row r="262" spans="1:28" x14ac:dyDescent="0.25">
      <c r="A262" s="53" t="s">
        <v>67</v>
      </c>
      <c r="B262" s="1">
        <f>B243</f>
        <v>2035</v>
      </c>
      <c r="C262" s="53" t="s">
        <v>179</v>
      </c>
      <c r="D262" s="59"/>
      <c r="E262" s="59"/>
      <c r="F262" s="59"/>
      <c r="G262" s="59"/>
      <c r="H262" s="192"/>
      <c r="I262" s="192"/>
      <c r="J262" s="192"/>
      <c r="K262" s="192"/>
      <c r="L262" s="193"/>
      <c r="M262" s="193"/>
      <c r="N262" s="193"/>
      <c r="O262" s="193"/>
      <c r="P262" s="179"/>
      <c r="S262" s="179"/>
      <c r="T262" s="194"/>
    </row>
    <row r="263" spans="1:28" ht="13.15" customHeight="1" x14ac:dyDescent="0.25">
      <c r="A263" s="318" t="s">
        <v>161</v>
      </c>
      <c r="B263" s="318"/>
      <c r="C263" s="318"/>
      <c r="D263" s="336" t="s">
        <v>162</v>
      </c>
      <c r="E263" s="336" t="s">
        <v>163</v>
      </c>
      <c r="F263" s="336" t="s">
        <v>258</v>
      </c>
      <c r="G263" s="336" t="s">
        <v>164</v>
      </c>
      <c r="H263" s="377" t="s">
        <v>53</v>
      </c>
      <c r="I263" s="378"/>
      <c r="J263" s="377" t="s">
        <v>54</v>
      </c>
      <c r="K263" s="378"/>
      <c r="L263" s="389" t="s">
        <v>165</v>
      </c>
      <c r="M263" s="390"/>
      <c r="N263" s="390"/>
      <c r="O263" s="391"/>
      <c r="Q263" s="395" t="s">
        <v>166</v>
      </c>
      <c r="R263" s="396"/>
      <c r="S263" s="387" t="s">
        <v>167</v>
      </c>
      <c r="T263" s="388"/>
      <c r="U263" s="389" t="s">
        <v>168</v>
      </c>
      <c r="V263" s="390"/>
      <c r="W263" s="390"/>
      <c r="X263" s="391"/>
      <c r="Z263" s="392" t="s">
        <v>257</v>
      </c>
      <c r="AB263" s="392" t="s">
        <v>259</v>
      </c>
    </row>
    <row r="264" spans="1:28" ht="13.15" customHeight="1" x14ac:dyDescent="0.25">
      <c r="A264" s="318"/>
      <c r="B264" s="318"/>
      <c r="C264" s="318"/>
      <c r="D264" s="368"/>
      <c r="E264" s="368"/>
      <c r="F264" s="368"/>
      <c r="G264" s="368"/>
      <c r="H264" s="379" t="s">
        <v>169</v>
      </c>
      <c r="I264" s="381" t="s">
        <v>170</v>
      </c>
      <c r="J264" s="360" t="s">
        <v>169</v>
      </c>
      <c r="K264" s="383" t="s">
        <v>170</v>
      </c>
      <c r="L264" s="366" t="s">
        <v>171</v>
      </c>
      <c r="M264" s="366" t="s">
        <v>172</v>
      </c>
      <c r="N264" s="366" t="s">
        <v>173</v>
      </c>
      <c r="O264" s="366" t="s">
        <v>125</v>
      </c>
      <c r="P264" s="105"/>
      <c r="Q264" s="385" t="s">
        <v>53</v>
      </c>
      <c r="R264" s="364" t="s">
        <v>54</v>
      </c>
      <c r="S264" s="385" t="s">
        <v>53</v>
      </c>
      <c r="T264" s="364" t="s">
        <v>54</v>
      </c>
      <c r="U264" s="366" t="s">
        <v>171</v>
      </c>
      <c r="V264" s="366" t="s">
        <v>172</v>
      </c>
      <c r="W264" s="231" t="s">
        <v>173</v>
      </c>
      <c r="X264" s="231" t="s">
        <v>125</v>
      </c>
      <c r="Z264" s="393"/>
      <c r="AB264" s="393"/>
    </row>
    <row r="265" spans="1:28" x14ac:dyDescent="0.25">
      <c r="A265" s="318"/>
      <c r="B265" s="318"/>
      <c r="C265" s="318"/>
      <c r="D265" s="337"/>
      <c r="E265" s="337"/>
      <c r="F265" s="337"/>
      <c r="G265" s="337"/>
      <c r="H265" s="380"/>
      <c r="I265" s="382"/>
      <c r="J265" s="361"/>
      <c r="K265" s="384"/>
      <c r="L265" s="367"/>
      <c r="M265" s="367"/>
      <c r="N265" s="367"/>
      <c r="O265" s="367"/>
      <c r="P265" s="105"/>
      <c r="Q265" s="386"/>
      <c r="R265" s="365"/>
      <c r="S265" s="386"/>
      <c r="T265" s="365"/>
      <c r="U265" s="367"/>
      <c r="V265" s="367"/>
      <c r="W265" s="175">
        <v>0</v>
      </c>
      <c r="X265" s="175">
        <v>0</v>
      </c>
      <c r="Z265" s="394"/>
      <c r="AB265" s="394"/>
    </row>
    <row r="266" spans="1:28" x14ac:dyDescent="0.25">
      <c r="A266" s="356" t="str">
        <f>A240</f>
        <v>19 Meals/Week</v>
      </c>
      <c r="B266" s="356"/>
      <c r="C266" s="356"/>
      <c r="D266" s="22">
        <f>D240*(1+G$243)</f>
        <v>2670.8707072984635</v>
      </c>
      <c r="E266" s="176"/>
      <c r="F266" s="176"/>
      <c r="G266" s="22">
        <f>D266-E266</f>
        <v>2670.8707072984635</v>
      </c>
      <c r="H266" s="26">
        <f>H240</f>
        <v>69</v>
      </c>
      <c r="I266" s="178"/>
      <c r="J266" s="26">
        <f>J240</f>
        <v>188</v>
      </c>
      <c r="K266" s="178"/>
      <c r="L266" s="12">
        <f>G266*(H266+J266)</f>
        <v>686413.77177570516</v>
      </c>
      <c r="M266" s="12">
        <f>G266*(I266+K266)</f>
        <v>0</v>
      </c>
      <c r="N266" s="283">
        <f t="shared" ref="N266" si="233">E266*(H266+I266+J266+K266)</f>
        <v>0</v>
      </c>
      <c r="O266" s="283">
        <f>F266*(I266+J266+K266+H266)</f>
        <v>0</v>
      </c>
      <c r="P266" s="179"/>
      <c r="Q266" s="252"/>
      <c r="R266" s="253"/>
      <c r="S266" s="257">
        <f>S240</f>
        <v>38</v>
      </c>
      <c r="T266" s="257">
        <f>T240</f>
        <v>38</v>
      </c>
      <c r="U266" s="22">
        <f>(H266*Q266*S266)+(J266*R266*T266)</f>
        <v>0</v>
      </c>
      <c r="V266" s="22">
        <f>(I266*Q266*S266)+(K266*R266*T266)</f>
        <v>0</v>
      </c>
      <c r="W266" s="16">
        <f>N266*W265</f>
        <v>0</v>
      </c>
      <c r="X266" s="16">
        <f>O266*X265</f>
        <v>0</v>
      </c>
      <c r="Z266" s="22">
        <f>L266+M266+O266-U266-V266-X266</f>
        <v>686413.77177570516</v>
      </c>
      <c r="AA266" s="166"/>
      <c r="AB266" s="286" t="s">
        <v>261</v>
      </c>
    </row>
    <row r="267" spans="1:28" s="53" customFormat="1" x14ac:dyDescent="0.25">
      <c r="B267" s="59"/>
      <c r="C267" s="59"/>
      <c r="D267" s="59"/>
      <c r="E267" s="59"/>
      <c r="F267" s="59"/>
      <c r="G267" s="59"/>
      <c r="H267" s="33">
        <f t="shared" ref="H267:M267" si="234">SUM(H266:H266)</f>
        <v>69</v>
      </c>
      <c r="I267" s="34">
        <f t="shared" si="234"/>
        <v>0</v>
      </c>
      <c r="J267" s="33">
        <f t="shared" si="234"/>
        <v>188</v>
      </c>
      <c r="K267" s="34">
        <f t="shared" si="234"/>
        <v>0</v>
      </c>
      <c r="L267" s="35">
        <f t="shared" si="234"/>
        <v>686413.77177570516</v>
      </c>
      <c r="M267" s="35">
        <f t="shared" si="234"/>
        <v>0</v>
      </c>
      <c r="N267" s="35">
        <f>SUM(N266)</f>
        <v>0</v>
      </c>
      <c r="O267" s="35">
        <f>SUM(O266)</f>
        <v>0</v>
      </c>
      <c r="P267" s="190"/>
      <c r="Q267" s="126"/>
      <c r="R267" s="126"/>
      <c r="S267" s="190"/>
      <c r="T267" s="93"/>
      <c r="U267" s="37">
        <f>SUM(U266:U266)</f>
        <v>0</v>
      </c>
      <c r="V267" s="37">
        <f>SUM(V266:V266)</f>
        <v>0</v>
      </c>
      <c r="W267" s="37">
        <f>SUM(W266)</f>
        <v>0</v>
      </c>
      <c r="X267" s="37">
        <f>SUM(X266)</f>
        <v>0</v>
      </c>
      <c r="Z267" s="37">
        <f>SUM(Z266:Z266)</f>
        <v>686413.77177570516</v>
      </c>
      <c r="AB267" s="37">
        <f>SUM(AB266:AB266)</f>
        <v>0</v>
      </c>
    </row>
    <row r="1043304" spans="17:17" s="11" customFormat="1" x14ac:dyDescent="0.25">
      <c r="Q1043304" s="196"/>
    </row>
  </sheetData>
  <sheetProtection selectLockedCells="1"/>
  <mergeCells count="680">
    <mergeCell ref="F166:F168"/>
    <mergeCell ref="F192:F194"/>
    <mergeCell ref="F218:F220"/>
    <mergeCell ref="F244:F246"/>
    <mergeCell ref="N37:N38"/>
    <mergeCell ref="N63:N64"/>
    <mergeCell ref="N89:N90"/>
    <mergeCell ref="N115:N116"/>
    <mergeCell ref="N141:N142"/>
    <mergeCell ref="N167:N168"/>
    <mergeCell ref="N193:N194"/>
    <mergeCell ref="N219:N220"/>
    <mergeCell ref="N245:N246"/>
    <mergeCell ref="F55:F57"/>
    <mergeCell ref="F81:F83"/>
    <mergeCell ref="F107:F109"/>
    <mergeCell ref="F133:F135"/>
    <mergeCell ref="F159:F161"/>
    <mergeCell ref="F185:F187"/>
    <mergeCell ref="F211:F213"/>
    <mergeCell ref="F237:F239"/>
    <mergeCell ref="N56:N57"/>
    <mergeCell ref="H55:I55"/>
    <mergeCell ref="J55:K55"/>
    <mergeCell ref="AB244:AB246"/>
    <mergeCell ref="AB263:AB265"/>
    <mergeCell ref="F10:F12"/>
    <mergeCell ref="N11:N12"/>
    <mergeCell ref="F36:F38"/>
    <mergeCell ref="F62:F64"/>
    <mergeCell ref="F88:F90"/>
    <mergeCell ref="F114:F116"/>
    <mergeCell ref="F140:F142"/>
    <mergeCell ref="F29:F31"/>
    <mergeCell ref="F263:F265"/>
    <mergeCell ref="N30:N31"/>
    <mergeCell ref="N82:N83"/>
    <mergeCell ref="N108:N109"/>
    <mergeCell ref="N134:N135"/>
    <mergeCell ref="N160:N161"/>
    <mergeCell ref="N186:N187"/>
    <mergeCell ref="N212:N213"/>
    <mergeCell ref="N238:N239"/>
    <mergeCell ref="N264:N265"/>
    <mergeCell ref="AB133:AB135"/>
    <mergeCell ref="AB140:AB142"/>
    <mergeCell ref="AB159:AB161"/>
    <mergeCell ref="AB166:AB168"/>
    <mergeCell ref="AB185:AB187"/>
    <mergeCell ref="AB192:AB194"/>
    <mergeCell ref="AB211:AB213"/>
    <mergeCell ref="AB218:AB220"/>
    <mergeCell ref="AB237:AB239"/>
    <mergeCell ref="AB10:AB12"/>
    <mergeCell ref="AB29:AB31"/>
    <mergeCell ref="AB36:AB38"/>
    <mergeCell ref="AB55:AB57"/>
    <mergeCell ref="AB62:AB64"/>
    <mergeCell ref="AB81:AB83"/>
    <mergeCell ref="AB88:AB90"/>
    <mergeCell ref="AB107:AB109"/>
    <mergeCell ref="AB114:AB116"/>
    <mergeCell ref="U30:U31"/>
    <mergeCell ref="J29:K29"/>
    <mergeCell ref="L29:O29"/>
    <mergeCell ref="V264:V265"/>
    <mergeCell ref="U10:X10"/>
    <mergeCell ref="Z10:Z12"/>
    <mergeCell ref="U11:U12"/>
    <mergeCell ref="Z29:Z31"/>
    <mergeCell ref="J30:J31"/>
    <mergeCell ref="K30:K31"/>
    <mergeCell ref="L30:L31"/>
    <mergeCell ref="O30:O31"/>
    <mergeCell ref="Q30:Q31"/>
    <mergeCell ref="R30:R31"/>
    <mergeCell ref="Q29:R29"/>
    <mergeCell ref="S29:T29"/>
    <mergeCell ref="U29:X29"/>
    <mergeCell ref="U36:X36"/>
    <mergeCell ref="Z36:Z38"/>
    <mergeCell ref="M11:M12"/>
    <mergeCell ref="Q10:R10"/>
    <mergeCell ref="S36:T36"/>
    <mergeCell ref="S55:T55"/>
    <mergeCell ref="S10:T10"/>
    <mergeCell ref="Q11:Q12"/>
    <mergeCell ref="R11:R12"/>
    <mergeCell ref="S11:S12"/>
    <mergeCell ref="T11:T12"/>
    <mergeCell ref="S30:S31"/>
    <mergeCell ref="T30:T31"/>
    <mergeCell ref="D10:D12"/>
    <mergeCell ref="E10:E12"/>
    <mergeCell ref="G10:G12"/>
    <mergeCell ref="J10:K10"/>
    <mergeCell ref="L10:O10"/>
    <mergeCell ref="H11:H12"/>
    <mergeCell ref="H10:I10"/>
    <mergeCell ref="I11:I12"/>
    <mergeCell ref="J11:J12"/>
    <mergeCell ref="K11:K12"/>
    <mergeCell ref="L11:L12"/>
    <mergeCell ref="O11:O12"/>
    <mergeCell ref="L55:O55"/>
    <mergeCell ref="Q55:R55"/>
    <mergeCell ref="D29:D31"/>
    <mergeCell ref="E29:E31"/>
    <mergeCell ref="G29:G31"/>
    <mergeCell ref="H29:I29"/>
    <mergeCell ref="H30:H31"/>
    <mergeCell ref="I30:I31"/>
    <mergeCell ref="L36:O36"/>
    <mergeCell ref="Q36:R36"/>
    <mergeCell ref="J37:J38"/>
    <mergeCell ref="K37:K38"/>
    <mergeCell ref="L37:L38"/>
    <mergeCell ref="O37:O38"/>
    <mergeCell ref="Q37:Q38"/>
    <mergeCell ref="H36:I36"/>
    <mergeCell ref="J56:J57"/>
    <mergeCell ref="K56:K57"/>
    <mergeCell ref="L56:L57"/>
    <mergeCell ref="O56:O57"/>
    <mergeCell ref="Q56:Q57"/>
    <mergeCell ref="R56:R57"/>
    <mergeCell ref="S56:S57"/>
    <mergeCell ref="T56:T57"/>
    <mergeCell ref="U56:U57"/>
    <mergeCell ref="U55:X55"/>
    <mergeCell ref="M56:M57"/>
    <mergeCell ref="V56:V57"/>
    <mergeCell ref="Z62:Z64"/>
    <mergeCell ref="H63:H64"/>
    <mergeCell ref="I63:I64"/>
    <mergeCell ref="J63:J64"/>
    <mergeCell ref="K63:K64"/>
    <mergeCell ref="L63:L64"/>
    <mergeCell ref="O63:O64"/>
    <mergeCell ref="Q63:Q64"/>
    <mergeCell ref="R63:R64"/>
    <mergeCell ref="S63:S64"/>
    <mergeCell ref="H62:I62"/>
    <mergeCell ref="J62:K62"/>
    <mergeCell ref="L62:O62"/>
    <mergeCell ref="Q62:R62"/>
    <mergeCell ref="T63:T64"/>
    <mergeCell ref="U63:U64"/>
    <mergeCell ref="M63:M64"/>
    <mergeCell ref="V63:V64"/>
    <mergeCell ref="Z55:Z57"/>
    <mergeCell ref="H56:H57"/>
    <mergeCell ref="I56:I57"/>
    <mergeCell ref="Z81:Z83"/>
    <mergeCell ref="H82:H83"/>
    <mergeCell ref="I82:I83"/>
    <mergeCell ref="J82:J83"/>
    <mergeCell ref="K82:K83"/>
    <mergeCell ref="L82:L83"/>
    <mergeCell ref="O82:O83"/>
    <mergeCell ref="Q82:Q83"/>
    <mergeCell ref="R82:R83"/>
    <mergeCell ref="S82:S83"/>
    <mergeCell ref="T82:T83"/>
    <mergeCell ref="U82:U83"/>
    <mergeCell ref="H81:I81"/>
    <mergeCell ref="J81:K81"/>
    <mergeCell ref="L81:O81"/>
    <mergeCell ref="Q81:R81"/>
    <mergeCell ref="S81:T81"/>
    <mergeCell ref="U81:X81"/>
    <mergeCell ref="M82:M83"/>
    <mergeCell ref="D62:D64"/>
    <mergeCell ref="E62:E64"/>
    <mergeCell ref="G62:G64"/>
    <mergeCell ref="D81:D83"/>
    <mergeCell ref="E81:E83"/>
    <mergeCell ref="G81:G83"/>
    <mergeCell ref="S62:T62"/>
    <mergeCell ref="U62:X62"/>
    <mergeCell ref="V89:V90"/>
    <mergeCell ref="V82:V83"/>
    <mergeCell ref="D88:D90"/>
    <mergeCell ref="E88:E90"/>
    <mergeCell ref="G88:G90"/>
    <mergeCell ref="U88:X88"/>
    <mergeCell ref="Z88:Z90"/>
    <mergeCell ref="H89:H90"/>
    <mergeCell ref="I89:I90"/>
    <mergeCell ref="J89:J90"/>
    <mergeCell ref="K89:K90"/>
    <mergeCell ref="L89:L90"/>
    <mergeCell ref="O89:O90"/>
    <mergeCell ref="Q89:Q90"/>
    <mergeCell ref="R89:R90"/>
    <mergeCell ref="S89:S90"/>
    <mergeCell ref="T89:T90"/>
    <mergeCell ref="J88:K88"/>
    <mergeCell ref="L88:O88"/>
    <mergeCell ref="Q88:R88"/>
    <mergeCell ref="S88:T88"/>
    <mergeCell ref="H88:I88"/>
    <mergeCell ref="U89:U90"/>
    <mergeCell ref="M89:M90"/>
    <mergeCell ref="M108:M109"/>
    <mergeCell ref="V108:V109"/>
    <mergeCell ref="Z107:Z109"/>
    <mergeCell ref="H108:H109"/>
    <mergeCell ref="I108:I109"/>
    <mergeCell ref="J108:J109"/>
    <mergeCell ref="K108:K109"/>
    <mergeCell ref="L108:L109"/>
    <mergeCell ref="O108:O109"/>
    <mergeCell ref="Q108:Q109"/>
    <mergeCell ref="R108:R109"/>
    <mergeCell ref="S108:S109"/>
    <mergeCell ref="T108:T109"/>
    <mergeCell ref="U108:U109"/>
    <mergeCell ref="L107:O107"/>
    <mergeCell ref="Q107:R107"/>
    <mergeCell ref="S107:T107"/>
    <mergeCell ref="U107:X107"/>
    <mergeCell ref="D107:D109"/>
    <mergeCell ref="E107:E109"/>
    <mergeCell ref="G107:G109"/>
    <mergeCell ref="H107:I107"/>
    <mergeCell ref="J107:K107"/>
    <mergeCell ref="Z114:Z116"/>
    <mergeCell ref="H115:H116"/>
    <mergeCell ref="I115:I116"/>
    <mergeCell ref="J115:J116"/>
    <mergeCell ref="K115:K116"/>
    <mergeCell ref="L115:L116"/>
    <mergeCell ref="O115:O116"/>
    <mergeCell ref="Q115:Q116"/>
    <mergeCell ref="R115:R116"/>
    <mergeCell ref="S115:S116"/>
    <mergeCell ref="T115:T116"/>
    <mergeCell ref="J114:K114"/>
    <mergeCell ref="L114:O114"/>
    <mergeCell ref="Q114:R114"/>
    <mergeCell ref="S114:T114"/>
    <mergeCell ref="H114:I114"/>
    <mergeCell ref="M115:M116"/>
    <mergeCell ref="V115:V116"/>
    <mergeCell ref="U115:U116"/>
    <mergeCell ref="D114:D116"/>
    <mergeCell ref="E114:E116"/>
    <mergeCell ref="G114:G116"/>
    <mergeCell ref="M134:M135"/>
    <mergeCell ref="V134:V135"/>
    <mergeCell ref="U114:X114"/>
    <mergeCell ref="A123:C123"/>
    <mergeCell ref="A124:C124"/>
    <mergeCell ref="A125:C125"/>
    <mergeCell ref="A126:C126"/>
    <mergeCell ref="A127:C127"/>
    <mergeCell ref="A128:C128"/>
    <mergeCell ref="A133:C135"/>
    <mergeCell ref="D133:D135"/>
    <mergeCell ref="E133:E135"/>
    <mergeCell ref="G133:G135"/>
    <mergeCell ref="H133:I133"/>
    <mergeCell ref="J133:K133"/>
    <mergeCell ref="L133:O133"/>
    <mergeCell ref="Q133:R133"/>
    <mergeCell ref="A114:C116"/>
    <mergeCell ref="A117:C117"/>
    <mergeCell ref="A118:C118"/>
    <mergeCell ref="Z133:Z135"/>
    <mergeCell ref="H134:H135"/>
    <mergeCell ref="I134:I135"/>
    <mergeCell ref="J134:J135"/>
    <mergeCell ref="K134:K135"/>
    <mergeCell ref="L134:L135"/>
    <mergeCell ref="O134:O135"/>
    <mergeCell ref="Q134:Q135"/>
    <mergeCell ref="R134:R135"/>
    <mergeCell ref="S134:S135"/>
    <mergeCell ref="T134:T135"/>
    <mergeCell ref="U134:U135"/>
    <mergeCell ref="S133:T133"/>
    <mergeCell ref="U133:X133"/>
    <mergeCell ref="L159:O159"/>
    <mergeCell ref="Q159:R159"/>
    <mergeCell ref="S159:T159"/>
    <mergeCell ref="Z140:Z142"/>
    <mergeCell ref="H141:H142"/>
    <mergeCell ref="I141:I142"/>
    <mergeCell ref="J141:J142"/>
    <mergeCell ref="K141:K142"/>
    <mergeCell ref="L141:L142"/>
    <mergeCell ref="O141:O142"/>
    <mergeCell ref="Q141:Q142"/>
    <mergeCell ref="R141:R142"/>
    <mergeCell ref="S141:S142"/>
    <mergeCell ref="H140:I140"/>
    <mergeCell ref="J140:K140"/>
    <mergeCell ref="L140:O140"/>
    <mergeCell ref="Q140:R140"/>
    <mergeCell ref="M141:M142"/>
    <mergeCell ref="V141:V142"/>
    <mergeCell ref="T141:T142"/>
    <mergeCell ref="U141:U142"/>
    <mergeCell ref="U159:X159"/>
    <mergeCell ref="M160:M161"/>
    <mergeCell ref="V160:V161"/>
    <mergeCell ref="D140:D142"/>
    <mergeCell ref="E140:E142"/>
    <mergeCell ref="G140:G142"/>
    <mergeCell ref="S140:T140"/>
    <mergeCell ref="U140:X140"/>
    <mergeCell ref="Z159:Z161"/>
    <mergeCell ref="H160:H161"/>
    <mergeCell ref="I160:I161"/>
    <mergeCell ref="J160:J161"/>
    <mergeCell ref="K160:K161"/>
    <mergeCell ref="L160:L161"/>
    <mergeCell ref="O160:O161"/>
    <mergeCell ref="Q160:Q161"/>
    <mergeCell ref="R160:R161"/>
    <mergeCell ref="S160:S161"/>
    <mergeCell ref="T160:T161"/>
    <mergeCell ref="U160:U161"/>
    <mergeCell ref="D159:D161"/>
    <mergeCell ref="E159:E161"/>
    <mergeCell ref="G159:G161"/>
    <mergeCell ref="H159:I159"/>
    <mergeCell ref="J159:K159"/>
    <mergeCell ref="Z166:Z168"/>
    <mergeCell ref="H167:H168"/>
    <mergeCell ref="I167:I168"/>
    <mergeCell ref="J167:J168"/>
    <mergeCell ref="K167:K168"/>
    <mergeCell ref="L167:L168"/>
    <mergeCell ref="O167:O168"/>
    <mergeCell ref="Q167:Q168"/>
    <mergeCell ref="R167:R168"/>
    <mergeCell ref="S167:S168"/>
    <mergeCell ref="T167:T168"/>
    <mergeCell ref="J166:K166"/>
    <mergeCell ref="L166:O166"/>
    <mergeCell ref="Q166:R166"/>
    <mergeCell ref="S166:T166"/>
    <mergeCell ref="H166:I166"/>
    <mergeCell ref="M167:M168"/>
    <mergeCell ref="V167:V168"/>
    <mergeCell ref="U167:U168"/>
    <mergeCell ref="D166:D168"/>
    <mergeCell ref="E166:E168"/>
    <mergeCell ref="G166:G168"/>
    <mergeCell ref="M186:M187"/>
    <mergeCell ref="V186:V187"/>
    <mergeCell ref="U166:X166"/>
    <mergeCell ref="A174:C174"/>
    <mergeCell ref="A175:C175"/>
    <mergeCell ref="A176:C176"/>
    <mergeCell ref="A177:C177"/>
    <mergeCell ref="A178:C178"/>
    <mergeCell ref="A179:C179"/>
    <mergeCell ref="A180:C180"/>
    <mergeCell ref="D185:D187"/>
    <mergeCell ref="E185:E187"/>
    <mergeCell ref="G185:G187"/>
    <mergeCell ref="H185:I185"/>
    <mergeCell ref="J185:K185"/>
    <mergeCell ref="L185:O185"/>
    <mergeCell ref="Q185:R185"/>
    <mergeCell ref="A185:C187"/>
    <mergeCell ref="A173:C173"/>
    <mergeCell ref="A166:C168"/>
    <mergeCell ref="A169:C169"/>
    <mergeCell ref="Z185:Z187"/>
    <mergeCell ref="H186:H187"/>
    <mergeCell ref="I186:I187"/>
    <mergeCell ref="J186:J187"/>
    <mergeCell ref="K186:K187"/>
    <mergeCell ref="L186:L187"/>
    <mergeCell ref="O186:O187"/>
    <mergeCell ref="Q186:Q187"/>
    <mergeCell ref="R186:R187"/>
    <mergeCell ref="S186:S187"/>
    <mergeCell ref="T186:T187"/>
    <mergeCell ref="U186:U187"/>
    <mergeCell ref="S185:T185"/>
    <mergeCell ref="U185:X185"/>
    <mergeCell ref="Z192:Z194"/>
    <mergeCell ref="H193:H194"/>
    <mergeCell ref="I193:I194"/>
    <mergeCell ref="J193:J194"/>
    <mergeCell ref="K193:K194"/>
    <mergeCell ref="L193:L194"/>
    <mergeCell ref="O193:O194"/>
    <mergeCell ref="Q193:Q194"/>
    <mergeCell ref="R193:R194"/>
    <mergeCell ref="S193:S194"/>
    <mergeCell ref="T193:T194"/>
    <mergeCell ref="J192:K192"/>
    <mergeCell ref="L192:O192"/>
    <mergeCell ref="Q192:R192"/>
    <mergeCell ref="S192:T192"/>
    <mergeCell ref="H192:I192"/>
    <mergeCell ref="M193:M194"/>
    <mergeCell ref="V193:V194"/>
    <mergeCell ref="U193:U194"/>
    <mergeCell ref="D192:D194"/>
    <mergeCell ref="E192:E194"/>
    <mergeCell ref="G192:G194"/>
    <mergeCell ref="M212:M213"/>
    <mergeCell ref="V212:V213"/>
    <mergeCell ref="U192:X192"/>
    <mergeCell ref="A200:C200"/>
    <mergeCell ref="A201:C201"/>
    <mergeCell ref="A202:C202"/>
    <mergeCell ref="A203:C203"/>
    <mergeCell ref="A204:C204"/>
    <mergeCell ref="A205:C205"/>
    <mergeCell ref="A206:C206"/>
    <mergeCell ref="D211:D213"/>
    <mergeCell ref="E211:E213"/>
    <mergeCell ref="G211:G213"/>
    <mergeCell ref="H211:I211"/>
    <mergeCell ref="J211:K211"/>
    <mergeCell ref="L211:O211"/>
    <mergeCell ref="Q211:R211"/>
    <mergeCell ref="A211:C213"/>
    <mergeCell ref="A192:C194"/>
    <mergeCell ref="A195:C195"/>
    <mergeCell ref="Z211:Z213"/>
    <mergeCell ref="H212:H213"/>
    <mergeCell ref="I212:I213"/>
    <mergeCell ref="J212:J213"/>
    <mergeCell ref="K212:K213"/>
    <mergeCell ref="L212:L213"/>
    <mergeCell ref="O212:O213"/>
    <mergeCell ref="Q212:Q213"/>
    <mergeCell ref="R212:R213"/>
    <mergeCell ref="S212:S213"/>
    <mergeCell ref="T212:T213"/>
    <mergeCell ref="U212:U213"/>
    <mergeCell ref="S211:T211"/>
    <mergeCell ref="U211:X211"/>
    <mergeCell ref="A237:C239"/>
    <mergeCell ref="Z218:Z220"/>
    <mergeCell ref="H219:H220"/>
    <mergeCell ref="I219:I220"/>
    <mergeCell ref="J219:J220"/>
    <mergeCell ref="K219:K220"/>
    <mergeCell ref="L219:L220"/>
    <mergeCell ref="O219:O220"/>
    <mergeCell ref="Q219:Q220"/>
    <mergeCell ref="R219:R220"/>
    <mergeCell ref="S219:S220"/>
    <mergeCell ref="T219:T220"/>
    <mergeCell ref="J218:K218"/>
    <mergeCell ref="L218:O218"/>
    <mergeCell ref="Q218:R218"/>
    <mergeCell ref="S218:T218"/>
    <mergeCell ref="H218:I218"/>
    <mergeCell ref="M219:M220"/>
    <mergeCell ref="V219:V220"/>
    <mergeCell ref="D218:D220"/>
    <mergeCell ref="E218:E220"/>
    <mergeCell ref="G218:G220"/>
    <mergeCell ref="M238:M239"/>
    <mergeCell ref="V238:V239"/>
    <mergeCell ref="U218:X218"/>
    <mergeCell ref="D237:D239"/>
    <mergeCell ref="E237:E239"/>
    <mergeCell ref="G237:G239"/>
    <mergeCell ref="H237:I237"/>
    <mergeCell ref="J237:K237"/>
    <mergeCell ref="L237:O237"/>
    <mergeCell ref="Q237:R237"/>
    <mergeCell ref="U219:U220"/>
    <mergeCell ref="L244:O244"/>
    <mergeCell ref="Q244:R244"/>
    <mergeCell ref="S244:T244"/>
    <mergeCell ref="D244:D246"/>
    <mergeCell ref="E244:E246"/>
    <mergeCell ref="G244:G246"/>
    <mergeCell ref="H244:I244"/>
    <mergeCell ref="Z237:Z239"/>
    <mergeCell ref="H238:H239"/>
    <mergeCell ref="I238:I239"/>
    <mergeCell ref="J238:J239"/>
    <mergeCell ref="K238:K239"/>
    <mergeCell ref="L238:L239"/>
    <mergeCell ref="O238:O239"/>
    <mergeCell ref="Q238:Q239"/>
    <mergeCell ref="R238:R239"/>
    <mergeCell ref="S238:S239"/>
    <mergeCell ref="T238:T239"/>
    <mergeCell ref="U238:U239"/>
    <mergeCell ref="M245:M246"/>
    <mergeCell ref="V245:V246"/>
    <mergeCell ref="S237:T237"/>
    <mergeCell ref="U237:X237"/>
    <mergeCell ref="U245:U246"/>
    <mergeCell ref="S263:T263"/>
    <mergeCell ref="U263:X263"/>
    <mergeCell ref="U244:X244"/>
    <mergeCell ref="Z244:Z246"/>
    <mergeCell ref="D263:D265"/>
    <mergeCell ref="E263:E265"/>
    <mergeCell ref="G263:G265"/>
    <mergeCell ref="H263:I263"/>
    <mergeCell ref="J263:K263"/>
    <mergeCell ref="L263:O263"/>
    <mergeCell ref="Q263:R263"/>
    <mergeCell ref="M264:M265"/>
    <mergeCell ref="H245:H246"/>
    <mergeCell ref="I245:I246"/>
    <mergeCell ref="J245:J246"/>
    <mergeCell ref="K245:K246"/>
    <mergeCell ref="L245:L246"/>
    <mergeCell ref="O245:O246"/>
    <mergeCell ref="Q245:Q246"/>
    <mergeCell ref="R245:R246"/>
    <mergeCell ref="S245:S246"/>
    <mergeCell ref="T245:T246"/>
    <mergeCell ref="J244:K244"/>
    <mergeCell ref="Z263:Z265"/>
    <mergeCell ref="H264:H265"/>
    <mergeCell ref="I264:I265"/>
    <mergeCell ref="J264:J265"/>
    <mergeCell ref="K264:K265"/>
    <mergeCell ref="L264:L265"/>
    <mergeCell ref="O264:O265"/>
    <mergeCell ref="Q264:Q265"/>
    <mergeCell ref="R264:R265"/>
    <mergeCell ref="S264:S265"/>
    <mergeCell ref="T264:T265"/>
    <mergeCell ref="U264:U265"/>
    <mergeCell ref="A49:C49"/>
    <mergeCell ref="A58:C58"/>
    <mergeCell ref="A36:C38"/>
    <mergeCell ref="A50:C50"/>
    <mergeCell ref="A55:C57"/>
    <mergeCell ref="A51:C51"/>
    <mergeCell ref="V11:V12"/>
    <mergeCell ref="M30:M31"/>
    <mergeCell ref="V30:V31"/>
    <mergeCell ref="U37:U38"/>
    <mergeCell ref="D55:D57"/>
    <mergeCell ref="E55:E57"/>
    <mergeCell ref="G55:G57"/>
    <mergeCell ref="D36:D38"/>
    <mergeCell ref="E36:E38"/>
    <mergeCell ref="G36:G38"/>
    <mergeCell ref="M37:M38"/>
    <mergeCell ref="V37:V38"/>
    <mergeCell ref="R37:R38"/>
    <mergeCell ref="S37:S38"/>
    <mergeCell ref="T37:T38"/>
    <mergeCell ref="J36:K36"/>
    <mergeCell ref="A40:C40"/>
    <mergeCell ref="A41:C41"/>
    <mergeCell ref="A42:C42"/>
    <mergeCell ref="A43:C43"/>
    <mergeCell ref="A44:C44"/>
    <mergeCell ref="A45:C45"/>
    <mergeCell ref="A46:C46"/>
    <mergeCell ref="H37:H38"/>
    <mergeCell ref="I37:I38"/>
    <mergeCell ref="A47:C47"/>
    <mergeCell ref="A48:C48"/>
    <mergeCell ref="A88:C90"/>
    <mergeCell ref="A91:C91"/>
    <mergeCell ref="A92:C92"/>
    <mergeCell ref="A93:C93"/>
    <mergeCell ref="A94:C94"/>
    <mergeCell ref="A95:C95"/>
    <mergeCell ref="A96:C96"/>
    <mergeCell ref="A76:C76"/>
    <mergeCell ref="A62:C64"/>
    <mergeCell ref="A65:C65"/>
    <mergeCell ref="A66:C66"/>
    <mergeCell ref="A67:C67"/>
    <mergeCell ref="A77:C77"/>
    <mergeCell ref="A68:C68"/>
    <mergeCell ref="A69:C69"/>
    <mergeCell ref="A70:C70"/>
    <mergeCell ref="A71:C71"/>
    <mergeCell ref="A97:C97"/>
    <mergeCell ref="A98:C98"/>
    <mergeCell ref="A119:C119"/>
    <mergeCell ref="A120:C120"/>
    <mergeCell ref="A121:C121"/>
    <mergeCell ref="A122:C122"/>
    <mergeCell ref="A136:C136"/>
    <mergeCell ref="A129:C129"/>
    <mergeCell ref="A99:C99"/>
    <mergeCell ref="A100:C100"/>
    <mergeCell ref="A101:C101"/>
    <mergeCell ref="A102:C102"/>
    <mergeCell ref="A107:C109"/>
    <mergeCell ref="A110:C110"/>
    <mergeCell ref="A103:C103"/>
    <mergeCell ref="A140:C142"/>
    <mergeCell ref="A143:C143"/>
    <mergeCell ref="A144:C144"/>
    <mergeCell ref="A145:C145"/>
    <mergeCell ref="A146:C146"/>
    <mergeCell ref="A147:C147"/>
    <mergeCell ref="A148:C148"/>
    <mergeCell ref="A153:C153"/>
    <mergeCell ref="A154:C154"/>
    <mergeCell ref="A170:C170"/>
    <mergeCell ref="A3:C3"/>
    <mergeCell ref="A10:C12"/>
    <mergeCell ref="A13:C13"/>
    <mergeCell ref="A39:C39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5:C25"/>
    <mergeCell ref="A32:C32"/>
    <mergeCell ref="A29:C31"/>
    <mergeCell ref="A81:C83"/>
    <mergeCell ref="A84:C84"/>
    <mergeCell ref="A72:C72"/>
    <mergeCell ref="A73:C73"/>
    <mergeCell ref="A74:C74"/>
    <mergeCell ref="A75:C75"/>
    <mergeCell ref="A263:C265"/>
    <mergeCell ref="A266:C266"/>
    <mergeCell ref="A244:C246"/>
    <mergeCell ref="A247:C247"/>
    <mergeCell ref="A159:C161"/>
    <mergeCell ref="A162:C162"/>
    <mergeCell ref="A224:C224"/>
    <mergeCell ref="A225:C225"/>
    <mergeCell ref="A226:C226"/>
    <mergeCell ref="A227:C227"/>
    <mergeCell ref="A228:C228"/>
    <mergeCell ref="A229:C229"/>
    <mergeCell ref="A230:C230"/>
    <mergeCell ref="A231:C231"/>
    <mergeCell ref="A232:C232"/>
    <mergeCell ref="A248:C248"/>
    <mergeCell ref="A249:C249"/>
    <mergeCell ref="A250:C250"/>
    <mergeCell ref="A251:C251"/>
    <mergeCell ref="A240:C240"/>
    <mergeCell ref="A218:C220"/>
    <mergeCell ref="A221:C221"/>
    <mergeCell ref="A222:C222"/>
    <mergeCell ref="A223:C223"/>
    <mergeCell ref="A155:C155"/>
    <mergeCell ref="A181:C181"/>
    <mergeCell ref="A207:C207"/>
    <mergeCell ref="A233:C233"/>
    <mergeCell ref="A259:C259"/>
    <mergeCell ref="A149:C149"/>
    <mergeCell ref="A150:C150"/>
    <mergeCell ref="A151:C151"/>
    <mergeCell ref="A152:C152"/>
    <mergeCell ref="A252:C252"/>
    <mergeCell ref="A253:C253"/>
    <mergeCell ref="A254:C254"/>
    <mergeCell ref="A255:C255"/>
    <mergeCell ref="A256:C256"/>
    <mergeCell ref="A257:C257"/>
    <mergeCell ref="A258:C258"/>
    <mergeCell ref="A214:C214"/>
    <mergeCell ref="A196:C196"/>
    <mergeCell ref="A197:C197"/>
    <mergeCell ref="A198:C198"/>
    <mergeCell ref="A199:C199"/>
    <mergeCell ref="A188:C188"/>
    <mergeCell ref="A171:C171"/>
    <mergeCell ref="A172:C172"/>
  </mergeCells>
  <pageMargins left="0.7" right="0.7" top="0.75" bottom="0.75" header="0.3" footer="0.3"/>
  <pageSetup orientation="portrait" horizontalDpi="0" verticalDpi="0" r:id="rId1"/>
  <ignoredErrors>
    <ignoredError sqref="B28 B35 B61 B54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B97CC80C9AD54C81FA67AC71162241" ma:contentTypeVersion="19" ma:contentTypeDescription="Create a new document." ma:contentTypeScope="" ma:versionID="158f47d8ba03add8f1f5bf98871b8945">
  <xsd:schema xmlns:xsd="http://www.w3.org/2001/XMLSchema" xmlns:xs="http://www.w3.org/2001/XMLSchema" xmlns:p="http://schemas.microsoft.com/office/2006/metadata/properties" xmlns:ns2="bdca9f29-83e3-40ea-84ca-8e334ef5fad9" xmlns:ns3="307f7930-ce09-4dff-981a-507fc363ac43" targetNamespace="http://schemas.microsoft.com/office/2006/metadata/properties" ma:root="true" ma:fieldsID="5d23a775d19bcd25bb7bb51e4d3a994d" ns2:_="" ns3:_="">
    <xsd:import namespace="bdca9f29-83e3-40ea-84ca-8e334ef5fad9"/>
    <xsd:import namespace="307f7930-ce09-4dff-981a-507fc363ac4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PolicyExpiry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ca9f29-83e3-40ea-84ca-8e334ef5fa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PolicyExpiry" ma:index="21" nillable="true" ma:displayName="Policy Expiry" ma:default="2022-01-24T00:00:00Z" ma:format="DateOnly" ma:internalName="PolicyExpiry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4df24b3-5c1c-4720-81ab-a4b9141e61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7f7930-ce09-4dff-981a-507fc363ac4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3d0ade4e-afe3-42ad-897e-b12d3829b25e}" ma:internalName="TaxCatchAll" ma:showField="CatchAllData" ma:web="307f7930-ce09-4dff-981a-507fc363ac4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07f7930-ce09-4dff-981a-507fc363ac43" xsi:nil="true"/>
    <lcf76f155ced4ddcb4097134ff3c332f xmlns="bdca9f29-83e3-40ea-84ca-8e334ef5fad9">
      <Terms xmlns="http://schemas.microsoft.com/office/infopath/2007/PartnerControls"/>
    </lcf76f155ced4ddcb4097134ff3c332f>
    <PolicyExpiry xmlns="bdca9f29-83e3-40ea-84ca-8e334ef5fad9">2022-01-24T00:00:00+00:00</PolicyExpiry>
  </documentManagement>
</p:properties>
</file>

<file path=customXml/itemProps1.xml><?xml version="1.0" encoding="utf-8"?>
<ds:datastoreItem xmlns:ds="http://schemas.openxmlformats.org/officeDocument/2006/customXml" ds:itemID="{EC91379A-31DC-4C0B-B115-3C65E32DC9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ca9f29-83e3-40ea-84ca-8e334ef5fad9"/>
    <ds:schemaRef ds:uri="307f7930-ce09-4dff-981a-507fc363ac4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9180761-822D-40D6-A669-E29855CAA24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2B47CE9-9D5A-4E98-A5DC-5556410C6AC9}">
  <ds:schemaRefs>
    <ds:schemaRef ds:uri="http://schemas.microsoft.com/office/2006/metadata/properties"/>
    <ds:schemaRef ds:uri="http://schemas.microsoft.com/office/infopath/2007/PartnerControls"/>
    <ds:schemaRef ds:uri="307f7930-ce09-4dff-981a-507fc363ac43"/>
    <ds:schemaRef ds:uri="bdca9f29-83e3-40ea-84ca-8e334ef5fad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29</vt:i4>
      </vt:variant>
    </vt:vector>
  </HeadingPairs>
  <TitlesOfParts>
    <vt:vector size="29" baseType="lpstr">
      <vt:lpstr>Instructions</vt:lpstr>
      <vt:lpstr>Assumptions</vt:lpstr>
      <vt:lpstr>Service Hours</vt:lpstr>
      <vt:lpstr>Commissions</vt:lpstr>
      <vt:lpstr>Transition</vt:lpstr>
      <vt:lpstr>Investments</vt:lpstr>
      <vt:lpstr>Other Financial Terms</vt:lpstr>
      <vt:lpstr>MP Daily Rates</vt:lpstr>
      <vt:lpstr>MP Projections</vt:lpstr>
      <vt:lpstr>Williams Dining Hall</vt:lpstr>
      <vt:lpstr>The Marketplace</vt:lpstr>
      <vt:lpstr>PF Res Dining Summary</vt:lpstr>
      <vt:lpstr>Aggie Wings &amp; Cafe</vt:lpstr>
      <vt:lpstr>Chick-fil-A</vt:lpstr>
      <vt:lpstr>Sub Connection</vt:lpstr>
      <vt:lpstr>1891 Bistro</vt:lpstr>
      <vt:lpstr>Einstein Bros. Bagel</vt:lpstr>
      <vt:lpstr>Paavo's Pizza</vt:lpstr>
      <vt:lpstr>Starbucks</vt:lpstr>
      <vt:lpstr>Martin's Cafe</vt:lpstr>
      <vt:lpstr>Qdoba Mexican Eats</vt:lpstr>
      <vt:lpstr>Wild Blue</vt:lpstr>
      <vt:lpstr>EXTRA 1</vt:lpstr>
      <vt:lpstr>EXTRA 2</vt:lpstr>
      <vt:lpstr>PF Retail Summary</vt:lpstr>
      <vt:lpstr>PF Catering</vt:lpstr>
      <vt:lpstr>PF Conf &amp; Camp</vt:lpstr>
      <vt:lpstr>PF Mgt-Admin</vt:lpstr>
      <vt:lpstr>PF Total Rollup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Martinique C Williams</dc:creator>
  <cp:keywords/>
  <dc:description/>
  <cp:lastModifiedBy>Martinique C Williams</cp:lastModifiedBy>
  <cp:revision/>
  <dcterms:created xsi:type="dcterms:W3CDTF">2009-05-13T17:08:18Z</dcterms:created>
  <dcterms:modified xsi:type="dcterms:W3CDTF">2024-10-21T17:45:03Z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0x01010008335A721F6E1540922D4D36C4CEE0C9</vt:lpwstr>
  </property>
  <property fmtid="{D5CDD505-2E9C-101B-9397-08002B2CF9AE}" pid="3" name="TaxKeyword">
    <vt:lpwstr/>
  </property>
  <property fmtid="{D5CDD505-2E9C-101B-9397-08002B2CF9AE}" pid="4" name="Project_x002F_Team">
    <vt:lpwstr/>
  </property>
  <property fmtid="{D5CDD505-2E9C-101B-9397-08002B2CF9AE}" pid="5" name="Portfolio">
    <vt:lpwstr/>
  </property>
  <property fmtid="{D5CDD505-2E9C-101B-9397-08002B2CF9AE}" pid="6" name="Division">
    <vt:lpwstr>31;#Finance|6564b67c-ac56-4a51-a0d8-a97998cfc0f6</vt:lpwstr>
  </property>
  <property fmtid="{D5CDD505-2E9C-101B-9397-08002B2CF9AE}" pid="7" name="SubUnit">
    <vt:lpwstr>33;#Capital Development|99175bf4-cb34-4fa2-b7dc-c6709ab6a395</vt:lpwstr>
  </property>
  <property fmtid="{D5CDD505-2E9C-101B-9397-08002B2CF9AE}" pid="8" name="Unit">
    <vt:lpwstr>32;#Facilities|946ed1f6-c813-4b19-8611-f0925db5490c</vt:lpwstr>
  </property>
  <property fmtid="{D5CDD505-2E9C-101B-9397-08002B2CF9AE}" pid="9" name="Project/Team">
    <vt:lpwstr/>
  </property>
  <property fmtid="{D5CDD505-2E9C-101B-9397-08002B2CF9AE}" pid="10" name="Order">
    <vt:i4>17900</vt:i4>
  </property>
  <property fmtid="{D5CDD505-2E9C-101B-9397-08002B2CF9AE}" pid="11" name="MediaServiceImageTags">
    <vt:lpwstr/>
  </property>
</Properties>
</file>