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strategiescom.sharepoint.com/Projects/U/U of North Carolina Pembroke/Shared Folder/RFP Documents for Review/"/>
    </mc:Choice>
  </mc:AlternateContent>
  <xr:revisionPtr revIDLastSave="2283" documentId="14_{B119762B-704D-429B-A71B-BB483C0F18B0}" xr6:coauthVersionLast="47" xr6:coauthVersionMax="47" xr10:uidLastSave="{BA1E961A-AB10-4355-BE6C-4DF30A2E597D}"/>
  <bookViews>
    <workbookView xWindow="57720" yWindow="-120" windowWidth="24240" windowHeight="13020" tabRatio="825" activeTab="1" xr2:uid="{00000000-000D-0000-FFFF-FFFF00000000}"/>
  </bookViews>
  <sheets>
    <sheet name="Demographics" sheetId="30" r:id="rId1"/>
    <sheet name="Exclusions" sheetId="26" r:id="rId2"/>
    <sheet name="Meal Plans" sheetId="11" r:id="rId3"/>
    <sheet name="Beverage Contract" sheetId="23" r:id="rId4"/>
    <sheet name="Revenue" sheetId="38" r:id="rId5"/>
    <sheet name="Operating Info" sheetId="39" r:id="rId6"/>
    <sheet name="Staffing" sheetId="25" r:id="rId7"/>
    <sheet name="Catering" sheetId="27" r:id="rId8"/>
    <sheet name="Summer Camps" sheetId="4" r:id="rId9"/>
    <sheet name="Sanitation" sheetId="43" r:id="rId10"/>
    <sheet name="Athletics" sheetId="41" r:id="rId11"/>
    <sheet name="Sustainability" sheetId="24" r:id="rId12"/>
    <sheet name="Technology Responsibilities" sheetId="22" r:id="rId13"/>
    <sheet name="Financial Responsibilities" sheetId="44" r:id="rId14"/>
    <sheet name="Historical Costs" sheetId="45" r:id="rId15"/>
    <sheet name="Support" sheetId="17" r:id="rId16"/>
    <sheet name="Amortization" sheetId="32" r:id="rId17"/>
  </sheets>
  <definedNames>
    <definedName name="_Hlk35608814" localSheetId="13">'Financial Responsibilities'!$B$21</definedName>
    <definedName name="_Hlk35608836" localSheetId="13">'Financial Responsibilities'!$B$55</definedName>
    <definedName name="_Hlk48914810" localSheetId="13">'Financial Responsibilities'!#REF!</definedName>
    <definedName name="_Hlk49439995" localSheetId="13">'Financial Responsibilities'!#REF!</definedName>
    <definedName name="_Hlk49441747" localSheetId="13">'Financial Responsibilities'!#REF!</definedName>
    <definedName name="_Hlk49441791" localSheetId="13">'Financial Responsibilities'!#REF!</definedName>
    <definedName name="_xlnm.Print_Area" localSheetId="2">'Meal Plans'!$A$1:$T$42</definedName>
    <definedName name="_xlnm.Print_Area" localSheetId="8">'Summer Camps'!$A$1:$I$17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8" l="1"/>
  <c r="E21" i="38" s="1"/>
  <c r="D8" i="38"/>
  <c r="C8" i="38"/>
  <c r="B8" i="38"/>
  <c r="B13" i="38"/>
  <c r="I21" i="38"/>
  <c r="G13" i="38"/>
  <c r="I12" i="38"/>
  <c r="H12" i="38"/>
  <c r="I20" i="38"/>
  <c r="D14" i="38"/>
  <c r="E14" i="38" s="1"/>
  <c r="G12" i="38"/>
  <c r="I10" i="38"/>
  <c r="G10" i="38"/>
  <c r="H8" i="38"/>
  <c r="G8" i="38"/>
  <c r="I8" i="38"/>
  <c r="B12" i="38"/>
  <c r="E12" i="38" s="1"/>
  <c r="D10" i="38"/>
  <c r="B10" i="38"/>
  <c r="E10" i="38" s="1"/>
  <c r="E13" i="38"/>
  <c r="E9" i="38"/>
  <c r="E11" i="38"/>
  <c r="E15" i="38"/>
  <c r="E16" i="38"/>
  <c r="E17" i="38"/>
  <c r="E18" i="38"/>
  <c r="E19" i="38"/>
  <c r="E20" i="38"/>
  <c r="E8" i="38" l="1"/>
  <c r="E23" i="38" s="1"/>
  <c r="J8" i="38"/>
  <c r="O49" i="11"/>
  <c r="O50" i="11"/>
  <c r="O51" i="11"/>
  <c r="O52" i="11"/>
  <c r="O53" i="11"/>
  <c r="O54" i="11"/>
  <c r="O55" i="11"/>
  <c r="O56" i="11"/>
  <c r="O57" i="11"/>
  <c r="O58" i="11"/>
  <c r="O59" i="11"/>
  <c r="O60" i="11"/>
  <c r="L49" i="11"/>
  <c r="L50" i="11"/>
  <c r="L51" i="11"/>
  <c r="L52" i="11"/>
  <c r="L53" i="11"/>
  <c r="L54" i="11"/>
  <c r="F54" i="11"/>
  <c r="L29" i="11" l="1"/>
  <c r="L30" i="11"/>
  <c r="L31" i="11"/>
  <c r="L34" i="11"/>
  <c r="L38" i="11"/>
  <c r="I34" i="11"/>
  <c r="F34" i="11"/>
  <c r="I15" i="11"/>
  <c r="F15" i="11"/>
  <c r="F22" i="11" l="1"/>
  <c r="I22" i="11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O48" i="11"/>
  <c r="L48" i="11"/>
  <c r="L28" i="11"/>
  <c r="F41" i="11"/>
  <c r="M39" i="30"/>
  <c r="L39" i="30"/>
  <c r="G11" i="30"/>
  <c r="E11" i="30"/>
  <c r="D11" i="30"/>
  <c r="J23" i="38" l="1"/>
  <c r="O61" i="11"/>
  <c r="L61" i="11"/>
  <c r="I61" i="11"/>
  <c r="F61" i="11"/>
  <c r="L41" i="11"/>
  <c r="A2" i="45" l="1"/>
  <c r="A1" i="45"/>
  <c r="A2" i="44" l="1"/>
  <c r="A1" i="44"/>
  <c r="A2" i="43"/>
  <c r="A1" i="43"/>
  <c r="F11" i="30" l="1"/>
  <c r="H11" i="30"/>
  <c r="I41" i="11"/>
  <c r="A2" i="17"/>
  <c r="A1" i="17"/>
  <c r="A2" i="32"/>
  <c r="A1" i="32"/>
  <c r="A2" i="24"/>
  <c r="A1" i="24"/>
  <c r="A2" i="41"/>
  <c r="A1" i="41"/>
  <c r="A2" i="22"/>
  <c r="A1" i="22"/>
  <c r="A2" i="4"/>
  <c r="A1" i="4"/>
  <c r="A2" i="27"/>
  <c r="A1" i="27"/>
  <c r="A2" i="25"/>
  <c r="A1" i="25"/>
  <c r="A2" i="39"/>
  <c r="A1" i="39"/>
  <c r="A2" i="38"/>
  <c r="A1" i="38"/>
  <c r="A2" i="23"/>
  <c r="A1" i="23"/>
  <c r="A1" i="26"/>
  <c r="A1" i="11"/>
  <c r="A2" i="26"/>
  <c r="K39" i="30" l="1"/>
  <c r="J39" i="30"/>
  <c r="I39" i="30"/>
  <c r="H39" i="30"/>
  <c r="C11" i="30"/>
  <c r="A2" i="11" l="1"/>
  <c r="C16" i="32" l="1"/>
  <c r="D11" i="17"/>
  <c r="C11" i="17"/>
</calcChain>
</file>

<file path=xl/sharedStrings.xml><?xml version="1.0" encoding="utf-8"?>
<sst xmlns="http://schemas.openxmlformats.org/spreadsheetml/2006/main" count="1238" uniqueCount="635">
  <si>
    <t>RFP APPENDIX 1:  SITE DATA</t>
  </si>
  <si>
    <t>UNIVERSITY OF NORTH CAROLINA AT PEMBROKE</t>
  </si>
  <si>
    <t>DEMOGRAPHICS</t>
  </si>
  <si>
    <t>Numbers are historical and not a guarantee of future population.</t>
  </si>
  <si>
    <t xml:space="preserve"> </t>
  </si>
  <si>
    <t>Population</t>
  </si>
  <si>
    <t>Fall 2022</t>
  </si>
  <si>
    <t>Spring 2023</t>
  </si>
  <si>
    <t>Summer 2023</t>
  </si>
  <si>
    <t>Fall 2023</t>
  </si>
  <si>
    <t>Spring 2024</t>
  </si>
  <si>
    <t>Summer 2024</t>
  </si>
  <si>
    <t>Undergraduates</t>
  </si>
  <si>
    <t>Graduate/Professional</t>
  </si>
  <si>
    <t>Faculty</t>
  </si>
  <si>
    <t>Staff</t>
  </si>
  <si>
    <t>Total:</t>
  </si>
  <si>
    <t>Student Mix</t>
  </si>
  <si>
    <t>Undergraduate Men</t>
  </si>
  <si>
    <t>Undergraduate Women</t>
  </si>
  <si>
    <t>Graduate Men</t>
  </si>
  <si>
    <t>Graduate Women</t>
  </si>
  <si>
    <t>Residence Hall</t>
  </si>
  <si>
    <t>Meal Plan Requirement</t>
  </si>
  <si>
    <t>Living Style</t>
  </si>
  <si>
    <t>Occupancy</t>
  </si>
  <si>
    <t>Traditional</t>
  </si>
  <si>
    <t>Suite</t>
  </si>
  <si>
    <t xml:space="preserve">Apartment </t>
  </si>
  <si>
    <t>Pine Hall</t>
  </si>
  <si>
    <t>Yes</t>
  </si>
  <si>
    <t>X</t>
  </si>
  <si>
    <t xml:space="preserve">Oak Hall </t>
  </si>
  <si>
    <t>North Hall</t>
  </si>
  <si>
    <t>Cypress Hall</t>
  </si>
  <si>
    <t>Courtyard Apartments</t>
  </si>
  <si>
    <t>No</t>
  </si>
  <si>
    <t>CONTRACT EXCLUSIONS</t>
  </si>
  <si>
    <t>Venues or Services Excluded From Dining Contract</t>
  </si>
  <si>
    <t>Supplier</t>
  </si>
  <si>
    <t>List All Meal Plan Sessions:</t>
  </si>
  <si>
    <t>(e.g. fall, spring, summer 1, mini-mester, interium, etc.)</t>
  </si>
  <si>
    <t>MEAL PLAN INFORMATION</t>
  </si>
  <si>
    <t>Academic Year 23-24</t>
  </si>
  <si>
    <t>Meal Plans</t>
  </si>
  <si>
    <t>Price / Semester</t>
  </si>
  <si>
    <t># of Mandatory Subscribers</t>
  </si>
  <si>
    <t># of Voluntary Subscribers</t>
  </si>
  <si>
    <t>Total # of Subscribers</t>
  </si>
  <si>
    <t>Unlimited + $150 Flex Dollars</t>
  </si>
  <si>
    <t xml:space="preserve">Unlimited </t>
  </si>
  <si>
    <t>12 Meals/Week + $375 Flex Dollars</t>
  </si>
  <si>
    <t>10 Meals/Week + $415 Flex Dollars</t>
  </si>
  <si>
    <t>50 Meals/Semester + $300 Flex Dollars</t>
  </si>
  <si>
    <t>25 Meals/Semester + $150 Flex Dollars</t>
  </si>
  <si>
    <t>$745 Flex Dollars</t>
  </si>
  <si>
    <t xml:space="preserve">Faculty/Staff: 25 Meals </t>
  </si>
  <si>
    <t>Faculty/Staff: 25 Meals + $100 Flex Dollars</t>
  </si>
  <si>
    <t xml:space="preserve">Faculty/Staff: 50 Meals </t>
  </si>
  <si>
    <t>Faculty/Staff: 50 Meals + $100 Flex Dollars</t>
  </si>
  <si>
    <t xml:space="preserve">Faculty/Staff: 75 Meals </t>
  </si>
  <si>
    <t>Faculty/Staff: 75 Meals + $100 Flex Dollars</t>
  </si>
  <si>
    <t>Fall Total:</t>
  </si>
  <si>
    <t>Spring Total:</t>
  </si>
  <si>
    <t>Operating Days:</t>
  </si>
  <si>
    <t>Academic Year 22-23</t>
  </si>
  <si>
    <t xml:space="preserve"> Notes</t>
  </si>
  <si>
    <t>Summer Total:</t>
  </si>
  <si>
    <t>Academic Year 21-22</t>
  </si>
  <si>
    <t>Fall 2021</t>
  </si>
  <si>
    <t>Spring 2022</t>
  </si>
  <si>
    <t>Summer 2022</t>
  </si>
  <si>
    <t>Summer #2 2022</t>
  </si>
  <si>
    <t>POURING RIGHTS / BEVERAGE CONTRACT</t>
  </si>
  <si>
    <t xml:space="preserve">Exclusive Beverage Contract: </t>
  </si>
  <si>
    <t>Currently in Place</t>
  </si>
  <si>
    <t>Name of Beverage Company</t>
  </si>
  <si>
    <t>Pepsi</t>
  </si>
  <si>
    <t>Current Contract Expires</t>
  </si>
  <si>
    <t>Department Administering Contract</t>
  </si>
  <si>
    <t>Procurement</t>
  </si>
  <si>
    <t>Is Supplier required to purchase through University contract?</t>
  </si>
  <si>
    <t>If yes, current pricing</t>
  </si>
  <si>
    <t>Vendor Specific</t>
  </si>
  <si>
    <t>Contract Details Relating to Dining Services</t>
  </si>
  <si>
    <t>Pepsi exclusive campus with the exemption of having 20% Coke in our bookstore, vending &amp; athletic concessions.</t>
  </si>
  <si>
    <t>Dining Supplier would need to work directly with Pepsi for all products for the campus, events, etc.</t>
  </si>
  <si>
    <t>Exclusivity on fountain service.</t>
  </si>
  <si>
    <t>3% annual price increase</t>
  </si>
  <si>
    <t>REVENUE (Excluding meal plan revenue to University)</t>
  </si>
  <si>
    <t>FY2023-2024 (YTD 2024)</t>
  </si>
  <si>
    <t>FY2022-2023</t>
  </si>
  <si>
    <t>Revenue Center</t>
  </si>
  <si>
    <t>Meal Plan/Exchange</t>
  </si>
  <si>
    <t>Campus Wide Declining Balance</t>
  </si>
  <si>
    <t>Cash/Credit Debit</t>
  </si>
  <si>
    <t>Total</t>
  </si>
  <si>
    <t>Annual Operating Days</t>
  </si>
  <si>
    <t>The Dining Hall</t>
  </si>
  <si>
    <t>Brave's Place</t>
  </si>
  <si>
    <t>Café 641</t>
  </si>
  <si>
    <t>Chick-fil-A</t>
  </si>
  <si>
    <t>EAT Café</t>
  </si>
  <si>
    <t>Einstein Bros Bagel</t>
  </si>
  <si>
    <t>Papa Johns</t>
  </si>
  <si>
    <t>Starbucks</t>
  </si>
  <si>
    <t>Athletic Concessions</t>
  </si>
  <si>
    <t>Catering</t>
  </si>
  <si>
    <t>Summer Conferences/Camps</t>
  </si>
  <si>
    <t>Residential Dining Door Rates</t>
  </si>
  <si>
    <t>FY2023-2024</t>
  </si>
  <si>
    <t>Faculty/
Staff; DB $</t>
  </si>
  <si>
    <t>Breakfast</t>
  </si>
  <si>
    <t>Lunch</t>
  </si>
  <si>
    <t>Brunch</t>
  </si>
  <si>
    <t>Dinner</t>
  </si>
  <si>
    <t>Late Night</t>
  </si>
  <si>
    <t>Meal Exchange</t>
  </si>
  <si>
    <t>N/A</t>
  </si>
  <si>
    <t>OPERATING INFORMATION</t>
  </si>
  <si>
    <t>Operating Data *</t>
  </si>
  <si>
    <t>Link to Data</t>
  </si>
  <si>
    <t xml:space="preserve">Facility Floorplans </t>
  </si>
  <si>
    <t>Academic Year Operating Hours</t>
  </si>
  <si>
    <t>M-Th</t>
  </si>
  <si>
    <t>F</t>
  </si>
  <si>
    <t>Sa</t>
  </si>
  <si>
    <t>Su</t>
  </si>
  <si>
    <t>Seats</t>
  </si>
  <si>
    <t>Service Ware Standard</t>
  </si>
  <si>
    <t># of Point of Sale Terminals</t>
  </si>
  <si>
    <t>Residential Dining 1</t>
  </si>
  <si>
    <t>Residential Dining 2</t>
  </si>
  <si>
    <t>DIning Hall/Braves Place</t>
  </si>
  <si>
    <t>7:15a-8:00p</t>
  </si>
  <si>
    <t>10:00a - 8:00pm</t>
  </si>
  <si>
    <t>10:00a-8:00p</t>
  </si>
  <si>
    <t xml:space="preserve">Standard Dining </t>
  </si>
  <si>
    <t>7:30a-9:00p</t>
  </si>
  <si>
    <t>8:00a-1:00pm</t>
  </si>
  <si>
    <t>6:00p-9:00p</t>
  </si>
  <si>
    <t>Brand Disposables</t>
  </si>
  <si>
    <t xml:space="preserve">Einstein's </t>
  </si>
  <si>
    <t>8:00a-3p</t>
  </si>
  <si>
    <t>CLOSED</t>
  </si>
  <si>
    <t>11:00a-10:00p</t>
  </si>
  <si>
    <t>6:00p-10:00p</t>
  </si>
  <si>
    <t>4:00p-10:00p</t>
  </si>
  <si>
    <t>Chick fil A</t>
  </si>
  <si>
    <t>8:00a - 11:00p</t>
  </si>
  <si>
    <t>10:30a-11p</t>
  </si>
  <si>
    <t>Cafe 641</t>
  </si>
  <si>
    <t>11a-2:00p</t>
  </si>
  <si>
    <t>Community Seats</t>
  </si>
  <si>
    <t xml:space="preserve">Eat Cafe &amp; Bites </t>
  </si>
  <si>
    <t>9:00a - 5p</t>
  </si>
  <si>
    <t>9:00a-3:00p</t>
  </si>
  <si>
    <t xml:space="preserve">Athletic Concessions </t>
  </si>
  <si>
    <t>Varies</t>
  </si>
  <si>
    <t>Catering Services</t>
  </si>
  <si>
    <t xml:space="preserve">Venue Dependent </t>
  </si>
  <si>
    <t xml:space="preserve">Disposables or China </t>
  </si>
  <si>
    <t>Summer Conference/Camps</t>
  </si>
  <si>
    <t>Camp Needs</t>
  </si>
  <si>
    <t>Concession Services</t>
  </si>
  <si>
    <t>Executive Education</t>
  </si>
  <si>
    <t>Summer Operating Hours</t>
  </si>
  <si>
    <t>Retail 1</t>
  </si>
  <si>
    <t>Retail 2</t>
  </si>
  <si>
    <t>Retail 3</t>
  </si>
  <si>
    <t>Retail 4</t>
  </si>
  <si>
    <t>Retail 5</t>
  </si>
  <si>
    <t>Retail 6</t>
  </si>
  <si>
    <t>Retail 7</t>
  </si>
  <si>
    <t>Retail 8</t>
  </si>
  <si>
    <t>Retail 9</t>
  </si>
  <si>
    <t>Retail 10</t>
  </si>
  <si>
    <t>CURRENT DINING SERVICES STAFFING</t>
  </si>
  <si>
    <t>FY 2023-2024</t>
  </si>
  <si>
    <t>Staffing information:</t>
  </si>
  <si>
    <t>Total Number (head count)</t>
  </si>
  <si>
    <t>Full-time Equivalent (FTE) based on 40-hr week</t>
  </si>
  <si>
    <t>Number of 12-month employees</t>
  </si>
  <si>
    <t>Number of 9-month employees</t>
  </si>
  <si>
    <t>Paid Benefits? Y/N</t>
  </si>
  <si>
    <t>Paid Time Off (PTO)? Y/N</t>
  </si>
  <si>
    <t>Unionized? Y/N</t>
  </si>
  <si>
    <t>Full-time salaried exempt management/admin:</t>
  </si>
  <si>
    <t>y</t>
  </si>
  <si>
    <t xml:space="preserve">y </t>
  </si>
  <si>
    <t>Additional details:</t>
  </si>
  <si>
    <t>Is there a Collective Bargaining Agreement (CBA)?</t>
  </si>
  <si>
    <t>Houly staff Information below should match totals provided above. Add rows as needed.</t>
  </si>
  <si>
    <t>Years of Service (head count)</t>
  </si>
  <si>
    <t>Job Classification (Hourly Employees)</t>
  </si>
  <si>
    <t>Average weeks worked per year</t>
  </si>
  <si>
    <t>Average hours per week</t>
  </si>
  <si>
    <t>Hourly Raw Wages - range low ($)</t>
  </si>
  <si>
    <t>Hourly Raw Wages - range high ($)</t>
  </si>
  <si>
    <t>0-5 Years</t>
  </si>
  <si>
    <t>6-10 Years</t>
  </si>
  <si>
    <t>11+ Years</t>
  </si>
  <si>
    <t>Full-time Hourly Employees by job classification</t>
  </si>
  <si>
    <t>Cook 1</t>
  </si>
  <si>
    <t> </t>
  </si>
  <si>
    <t>Senior Cook</t>
  </si>
  <si>
    <t>Supervisor</t>
  </si>
  <si>
    <t>Senior Supervisor</t>
  </si>
  <si>
    <t>Barista</t>
  </si>
  <si>
    <t>Food Service Worker</t>
  </si>
  <si>
    <t>Utility Worker</t>
  </si>
  <si>
    <t>Clerical</t>
  </si>
  <si>
    <t>Food Prep Helper</t>
  </si>
  <si>
    <t>Cashier</t>
  </si>
  <si>
    <t>Baker</t>
  </si>
  <si>
    <t>Part-time Hourly Employees by job classification</t>
  </si>
  <si>
    <t>Student Employees by job classification</t>
  </si>
  <si>
    <t>CATERING</t>
  </si>
  <si>
    <t>Total Catering Sales for 2022-2023</t>
  </si>
  <si>
    <t>Total Catering Sales for 2023-2024</t>
  </si>
  <si>
    <t>Catering Additional Information</t>
  </si>
  <si>
    <t>Description</t>
  </si>
  <si>
    <t>Exclusive Catering Rights (y/n)</t>
  </si>
  <si>
    <t>Y</t>
  </si>
  <si>
    <t>Liquor License Type; Location; Owner</t>
  </si>
  <si>
    <t xml:space="preserve">University </t>
  </si>
  <si>
    <t>Alcohol Service</t>
  </si>
  <si>
    <t xml:space="preserve">Provide Bartending </t>
  </si>
  <si>
    <t>Room Set Up/Tear Down Responsibility</t>
  </si>
  <si>
    <t>AV Responsibility</t>
  </si>
  <si>
    <r>
      <t>CaterTrax Standard – Sales Report All Locations  -  </t>
    </r>
    <r>
      <rPr>
        <b/>
        <sz val="10"/>
        <color rgb="FFFFFFFF"/>
        <rFont val="Arial"/>
        <family val="2"/>
      </rPr>
      <t>10/14/2023 to 10/20/2023</t>
    </r>
  </si>
  <si>
    <t>Location</t>
  </si>
  <si>
    <t>Event Date</t>
  </si>
  <si>
    <t>Guest Count</t>
  </si>
  <si>
    <t>Sub Total</t>
  </si>
  <si>
    <t>Tax</t>
  </si>
  <si>
    <t>Flavours by Sodexo at the University of North Carolina at Pembroke</t>
  </si>
  <si>
    <t>SUMMER CAMPS / CONFERENCE</t>
  </si>
  <si>
    <t>Summer Camps / Conference</t>
  </si>
  <si>
    <t>Group/Event Name</t>
  </si>
  <si>
    <t># of Attendees</t>
  </si>
  <si>
    <t>Dates</t>
  </si>
  <si>
    <t xml:space="preserve">Lunch </t>
  </si>
  <si>
    <t>Notes</t>
  </si>
  <si>
    <t>UNC Pembroke Volleyball Middle School Skill Clinic</t>
  </si>
  <si>
    <t>No Meals Required</t>
  </si>
  <si>
    <t>Summer Session 1</t>
  </si>
  <si>
    <t>100+</t>
  </si>
  <si>
    <t>May 20 - June 26, 2024</t>
  </si>
  <si>
    <t>x</t>
  </si>
  <si>
    <t>Summer Session 2</t>
  </si>
  <si>
    <t>June 25 - August 1, 2024</t>
  </si>
  <si>
    <t>NCNAYO Conference</t>
  </si>
  <si>
    <t>300+</t>
  </si>
  <si>
    <t>June 20 - June 23, 2024</t>
  </si>
  <si>
    <t>Empowering Scholars Summit</t>
  </si>
  <si>
    <t>June 28 - 30, 2024</t>
  </si>
  <si>
    <t>NSO Orientation Leaders</t>
  </si>
  <si>
    <t>May 29 - June 8, 2024</t>
  </si>
  <si>
    <t>NSO 1</t>
  </si>
  <si>
    <t>May 31-June 1, 2024</t>
  </si>
  <si>
    <t>June 13 - June 16, 2024</t>
  </si>
  <si>
    <t>Future Teachers of North Carolina: Eastern Symposium</t>
  </si>
  <si>
    <t>June 13 - June 15, 2024</t>
  </si>
  <si>
    <t>NSO 2</t>
  </si>
  <si>
    <t>June 7-8, 2024</t>
  </si>
  <si>
    <t>Mark Hall Football Camp</t>
  </si>
  <si>
    <t>June 14 - 15, 2024</t>
  </si>
  <si>
    <t>Othello Johnson Wrestling Camps</t>
  </si>
  <si>
    <t>TBD</t>
  </si>
  <si>
    <t>June 15 - 20, 2024</t>
  </si>
  <si>
    <t>June 16 - June 18, 2024</t>
  </si>
  <si>
    <t>NSO 3</t>
  </si>
  <si>
    <t>June 17-18, 2024</t>
  </si>
  <si>
    <t>June 10 - June 12, 2024</t>
  </si>
  <si>
    <t>NSO 4</t>
  </si>
  <si>
    <t>July 11-12, 2024</t>
  </si>
  <si>
    <t>Mark Hall Prospect Camp</t>
  </si>
  <si>
    <t>300 - 350</t>
  </si>
  <si>
    <t>Mark Hall Team Camp</t>
  </si>
  <si>
    <t>July 8 - 10, 2024</t>
  </si>
  <si>
    <t>July 12 - 13, 2024</t>
  </si>
  <si>
    <t>July 15 - 17, 2024</t>
  </si>
  <si>
    <t>UNC Pembroke Elite Volleyball Camp</t>
  </si>
  <si>
    <t>July 19 - 20, 2024</t>
  </si>
  <si>
    <t>July 22 - 24, 2024</t>
  </si>
  <si>
    <t>UNC Pembroke High School Team Camp</t>
  </si>
  <si>
    <t>July 26 - 27, 2024</t>
  </si>
  <si>
    <t>NSO 5 (if needed)</t>
  </si>
  <si>
    <t>NSO Orientation Leaders living on campus move-in</t>
  </si>
  <si>
    <t>NSO 6</t>
  </si>
  <si>
    <t>Project Graduation</t>
  </si>
  <si>
    <t>Women's Empowerment Summit</t>
  </si>
  <si>
    <t>Business Visions</t>
  </si>
  <si>
    <t>Life By The River Camp</t>
  </si>
  <si>
    <t>June 10 - 14, 2024</t>
  </si>
  <si>
    <t>Junior Braves</t>
  </si>
  <si>
    <t>June 17 - 21, 2024</t>
  </si>
  <si>
    <t>Lumbee Tribe Camp</t>
  </si>
  <si>
    <t>June 17 - 19, 2024</t>
  </si>
  <si>
    <t>Cummings Aerospace Camp</t>
  </si>
  <si>
    <t>June 24 - 28, 2024</t>
  </si>
  <si>
    <t>June 24 - 26, 2024</t>
  </si>
  <si>
    <t>All Sports Camp</t>
  </si>
  <si>
    <t>July 8 - 12, 2024</t>
  </si>
  <si>
    <t>July 15 - 19, 2024</t>
  </si>
  <si>
    <t>Safeguarding Our Natural Heritage</t>
  </si>
  <si>
    <t>July 8 - 19, 2024</t>
  </si>
  <si>
    <t>AHEC Health Careers Camp</t>
  </si>
  <si>
    <t>July 14 - 19, 2024</t>
  </si>
  <si>
    <t>Young Innovator Camp</t>
  </si>
  <si>
    <t>July 22 - 26, 2024</t>
  </si>
  <si>
    <t>July 29 - August 2, 2024</t>
  </si>
  <si>
    <t>Summer Bridge</t>
  </si>
  <si>
    <t>June 24 - August 4, 2024</t>
  </si>
  <si>
    <t>Meal Plan</t>
  </si>
  <si>
    <t>Old Main Stream Academy</t>
  </si>
  <si>
    <t>Contempora Fabrics Summer Intern Housing</t>
  </si>
  <si>
    <t>May 13 - August 1, 2024</t>
  </si>
  <si>
    <t>NC A&amp;T intern</t>
  </si>
  <si>
    <t>May 19 - July 28, 2023</t>
  </si>
  <si>
    <t>May 31-June 1, 2023</t>
  </si>
  <si>
    <t>NSO 2 (NSO 1 is invitation only and is not an overnight stay)</t>
  </si>
  <si>
    <t>June 2-3, 2023</t>
  </si>
  <si>
    <t>Reach Fellows</t>
  </si>
  <si>
    <t>June 5 - June 29, 2023</t>
  </si>
  <si>
    <t>Wrestling Camps</t>
  </si>
  <si>
    <t>June 10-11, 2023</t>
  </si>
  <si>
    <t>June 12-13, 2023</t>
  </si>
  <si>
    <t>June 15-19, 2023</t>
  </si>
  <si>
    <t>North Carolina’s AHEC/UNC System Collaborative Residential Camps for Healthcare Career Pathways</t>
  </si>
  <si>
    <t>July 14-19, 2023</t>
  </si>
  <si>
    <t>June 19-20, 2023</t>
  </si>
  <si>
    <t>Finding your Roots UNCP and Manteo NC</t>
  </si>
  <si>
    <t>June 26-June 27, 2023</t>
  </si>
  <si>
    <t>June 29 - August 3, 2023</t>
  </si>
  <si>
    <t>UNCP Summer Bridge</t>
  </si>
  <si>
    <t>June 26-Aug 5, 2023</t>
  </si>
  <si>
    <t>Student Action with Farmworkers</t>
  </si>
  <si>
    <t>July 7-8, 2023</t>
  </si>
  <si>
    <t>Freshmen Football players arrive for Training</t>
  </si>
  <si>
    <t xml:space="preserve">July 9 - August 5, 2023 </t>
  </si>
  <si>
    <t>July 10 - 23, 2023</t>
  </si>
  <si>
    <t>NSO 5</t>
  </si>
  <si>
    <t>July 14-15, 2023</t>
  </si>
  <si>
    <t>Aviation: Earth and Beyond UNCP and Kennedy Space Center</t>
  </si>
  <si>
    <t>July 17 -  20, 2023</t>
  </si>
  <si>
    <t>Volleyball Summer Camp (Elite Camp)</t>
  </si>
  <si>
    <t>July 21-22, 2023</t>
  </si>
  <si>
    <t>Mark Hall Football Team Camp 2</t>
  </si>
  <si>
    <t>July 24 - 26, 2023</t>
  </si>
  <si>
    <t>July 24 - 25, 2023</t>
  </si>
  <si>
    <t>SANITATION RESPONSIBILITIES</t>
  </si>
  <si>
    <t>S = Supplier</t>
  </si>
  <si>
    <t xml:space="preserve">U = UNCP </t>
  </si>
  <si>
    <t>Area </t>
  </si>
  <si>
    <t>Task </t>
  </si>
  <si>
    <t>Responsibility</t>
  </si>
  <si>
    <t>Exceptions </t>
  </si>
  <si>
    <t>Back of House</t>
  </si>
  <si>
    <t>Serving &amp; Dining Areas</t>
  </si>
  <si>
    <t>Dining Area Tables &amp; Chairs </t>
  </si>
  <si>
    <t>Straighten as needed throughout service periods</t>
  </si>
  <si>
    <t>S</t>
  </si>
  <si>
    <t xml:space="preserve">S </t>
  </si>
  <si>
    <t>Spot clean as needed to keep clean from spills, grease, debris and miscellaneous waste</t>
  </si>
  <si>
    <t>Clean and sanitize at the end of the service day </t>
  </si>
  <si>
    <t>Periodic deep clean upholstery </t>
  </si>
  <si>
    <t>U</t>
  </si>
  <si>
    <t>Work Tables, Serving Counters &amp; Fixtures</t>
  </si>
  <si>
    <t>Keep clean from spills, grease, debris and miscellaneous waste</t>
  </si>
  <si>
    <t xml:space="preserve">Clean &amp; sanitize daily </t>
  </si>
  <si>
    <t>Fixed and Mobile Food Service, Storage &amp; Sanitation Equipment</t>
  </si>
  <si>
    <t>Exhaust Hood Canopies &amp; Filters </t>
  </si>
  <si>
    <t>Clean &amp; sanitize as proscribed by manufacturer and/or local fire authority </t>
  </si>
  <si>
    <t>Exhaust Hood Ducts</t>
  </si>
  <si>
    <t>Clean bi-monthly or more frequently if required by local fire authority or to ensure fire safety </t>
  </si>
  <si>
    <t>Grease Traps and Grease Removal </t>
  </si>
  <si>
    <t>Keep grease traps clean and surrounding floors free of grease </t>
  </si>
  <si>
    <t>Floors are suppliers</t>
  </si>
  <si>
    <t>Arrange for regular grease removal from interceptors </t>
  </si>
  <si>
    <t>Floors</t>
  </si>
  <si>
    <t xml:space="preserve">Clean &amp; sanitize hard surface floors daily </t>
  </si>
  <si>
    <t>Vacuum carpeted areas daily</t>
  </si>
  <si>
    <t>No carpet in suppliers venues</t>
  </si>
  <si>
    <t>Periodic deep clean hard surface floors</t>
  </si>
  <si>
    <t>Periodic deep clean carpets</t>
  </si>
  <si>
    <t>Interior Walls </t>
  </si>
  <si>
    <t>Clean and sanitize daily to a height of 5 feet </t>
  </si>
  <si>
    <t>Deep clean bi-monthly to ceiling height  </t>
  </si>
  <si>
    <t>Windows and Glass Doors </t>
  </si>
  <si>
    <t>Clean as required to remove smudges, streaking and grime </t>
  </si>
  <si>
    <t xml:space="preserve">UNCP responsible for outside </t>
  </si>
  <si>
    <t>Ceilings, Light Fixtures, &amp; Fan Blades  </t>
  </si>
  <si>
    <t>Keep clean from spills, grease, debris and miscellaneous waste </t>
  </si>
  <si>
    <t>Employee Restrooms &amp; Changing Facilities </t>
  </si>
  <si>
    <t>Clean, sanitize and restock daily </t>
  </si>
  <si>
    <t>Suppliers area is non public area</t>
  </si>
  <si>
    <t>Janitor’s Closet &amp; Equipment </t>
  </si>
  <si>
    <t>Clean and sanitize daily </t>
  </si>
  <si>
    <t>Gathering &amp; Containerizing of Waste - Garbage, Compost &amp; Recyclables  </t>
  </si>
  <si>
    <t>Transport containerized waste from receptacles to designated dock area containers</t>
  </si>
  <si>
    <t>Clean receptacles as needed to keep them sanitary and free from debris </t>
  </si>
  <si>
    <t>Arrange for garbage and recycling pick up from loading docks </t>
  </si>
  <si>
    <t>Insect and Pest Control </t>
  </si>
  <si>
    <t>Interior Premises: Perform periodic control measures, as required </t>
  </si>
  <si>
    <t>Exterior Premises: Perform periodic control measures, as required </t>
  </si>
  <si>
    <t>Loading Dock, Receiving &amp; Exterior Trash Areas </t>
  </si>
  <si>
    <t>Keep clean from spills, grease, debris and miscellaneous waste arising from Supplier’s operations </t>
  </si>
  <si>
    <t>Building Exterior</t>
  </si>
  <si>
    <t>Maintain building envelope in good repair </t>
  </si>
  <si>
    <t>Maintain exterior lighting in good repair and working order</t>
  </si>
  <si>
    <t>Maintain exterior signage in good repair and working order</t>
  </si>
  <si>
    <t>Maintain landscaping in good condition </t>
  </si>
  <si>
    <t>ATHLETICS</t>
  </si>
  <si>
    <t>Athletic Venue 
(Primary Sport)</t>
  </si>
  <si>
    <t>Venue Seat Capacity</t>
  </si>
  <si>
    <t># of Existing Point of Sale (Univ or Supplier Owned)</t>
  </si>
  <si>
    <t># of Permenant Stands</t>
  </si>
  <si>
    <t># of Mobile/Temp Stands</t>
  </si>
  <si>
    <t>Use of Hawkers (Y/N)</t>
  </si>
  <si>
    <t>FY24
Total Catering
Revenue
(excl. special events)</t>
  </si>
  <si>
    <t>FY23
Total Catering 
Revenue
(excl. special events)</t>
  </si>
  <si>
    <t>FY23
Average Check</t>
  </si>
  <si>
    <t>University Smallwares Inventory</t>
  </si>
  <si>
    <t>University Equipment Inventory</t>
  </si>
  <si>
    <t xml:space="preserve">FOOTBALL </t>
  </si>
  <si>
    <t>2 (SUPPLIER)</t>
  </si>
  <si>
    <t>N</t>
  </si>
  <si>
    <t>Portable Concessions</t>
  </si>
  <si>
    <t>BASKETBALL</t>
  </si>
  <si>
    <t>Athletic Venue - FY24 Special Events
(venue, event)</t>
  </si>
  <si>
    <t># in attendance</t>
  </si>
  <si>
    <t>FY24
Total Special Catering Event
Revenue
(excl. alcohol)</t>
  </si>
  <si>
    <t>FY24
Special Event Alcohol
Revenue</t>
  </si>
  <si>
    <t xml:space="preserve">CASH BASH - Fundraising Event for Athletics and Brave's Club </t>
  </si>
  <si>
    <t>Athletic Venue - FY23 Special Events
(venue, event)</t>
  </si>
  <si>
    <t>FY23
Total Special Catering Event
Revenue
(excl. alcohol)</t>
  </si>
  <si>
    <t>FY23
Special Event Alcohol
Revenue</t>
  </si>
  <si>
    <t>FY24</t>
  </si>
  <si>
    <t>FY23
Athletic Catering Revenue (excl. alcohol)</t>
  </si>
  <si>
    <t>Athletic Venue - Catering
(Primary Sport)</t>
  </si>
  <si>
    <t># of Suites/ Boxes</t>
  </si>
  <si>
    <t># Total Seats in Suites/Boxes</t>
  </si>
  <si>
    <t>Athletic Catering Revenue (excl. alcohol)</t>
  </si>
  <si>
    <t>Athletic Catering Alcohol Revenue</t>
  </si>
  <si>
    <t>Football</t>
  </si>
  <si>
    <t>FY23</t>
  </si>
  <si>
    <t>Sport</t>
  </si>
  <si>
    <t># Pre-Game 
Meals</t>
  </si>
  <si>
    <t># of Athletes, Coaches, Trainers Eating (ave. each meal)</t>
  </si>
  <si>
    <t>Cost/  
Pre-Game Meal</t>
  </si>
  <si>
    <t># Early Semester Reporting Athletes</t>
  </si>
  <si>
    <t># Early Semester Meals Provided</t>
  </si>
  <si>
    <t>Cost/  
Early Semester Meal</t>
  </si>
  <si>
    <t>SUSTAINABILIITY</t>
  </si>
  <si>
    <t>Sustainability Policies, Programs and Practices Current in Place in the Dining Program</t>
  </si>
  <si>
    <t>Currently:</t>
  </si>
  <si>
    <t xml:space="preserve">Participation in conjuncetion with NC State-Farm to University Sourcing </t>
  </si>
  <si>
    <t>Partnership with Lumbee Farmers to grow sourcing and education</t>
  </si>
  <si>
    <t>In Progress:</t>
  </si>
  <si>
    <t>UNC Chapel Hill study on how to feed under provileged populations with local sourcing- Focus on expecting mothers</t>
  </si>
  <si>
    <t>Food waste recycling to produce organic mulch to grow the food we buy- Closing the circle</t>
  </si>
  <si>
    <t xml:space="preserve">Sustainable reuse to go program </t>
  </si>
  <si>
    <t>Several grant opportunitied for local Lumbee farmers</t>
  </si>
  <si>
    <t>Incorporate Sustainability Interns</t>
  </si>
  <si>
    <t>TECHNOLOGY</t>
  </si>
  <si>
    <t>Technology Type</t>
  </si>
  <si>
    <t>Provider</t>
  </si>
  <si>
    <t>UNCP Provided Technology</t>
  </si>
  <si>
    <t>Brand Name</t>
  </si>
  <si>
    <t>Supplier Required to Use? (Y/N)</t>
  </si>
  <si>
    <t>Back of house management information systems</t>
  </si>
  <si>
    <t xml:space="preserve">S = Supplier </t>
  </si>
  <si>
    <t>In house with Sodexo</t>
  </si>
  <si>
    <t>Digital menu screens</t>
  </si>
  <si>
    <t xml:space="preserve">Varies </t>
  </si>
  <si>
    <t xml:space="preserve">  </t>
  </si>
  <si>
    <t>Digital menu software</t>
  </si>
  <si>
    <t xml:space="preserve">Meal plan management system </t>
  </si>
  <si>
    <t xml:space="preserve">Drive </t>
  </si>
  <si>
    <t xml:space="preserve">Sodexo is Responsible </t>
  </si>
  <si>
    <t>Order/payment/informational apps</t>
  </si>
  <si>
    <t>Varies - Moving to 1 App</t>
  </si>
  <si>
    <t>Point of sale hardware &amp; software</t>
  </si>
  <si>
    <t>Infor</t>
  </si>
  <si>
    <t>Security systems</t>
  </si>
  <si>
    <t>Campus Police</t>
  </si>
  <si>
    <t>Self-order/pay hardware &amp; software</t>
  </si>
  <si>
    <t>Future Plan/Potential Ask</t>
  </si>
  <si>
    <t>Streaming services</t>
  </si>
  <si>
    <t>Siruis XM</t>
  </si>
  <si>
    <t>Supplier office computers, software and equipment</t>
  </si>
  <si>
    <t>Atrium Card Management System</t>
  </si>
  <si>
    <t>Atrium</t>
  </si>
  <si>
    <t>POS must integrate</t>
  </si>
  <si>
    <t>FINANCIAL RESPONSIBILITIES</t>
  </si>
  <si>
    <t>Services Key</t>
  </si>
  <si>
    <t>Payment Types</t>
  </si>
  <si>
    <t>A = Residential Dining</t>
  </si>
  <si>
    <t>S = Supplier direct paid</t>
  </si>
  <si>
    <t>B = Retail Dining</t>
  </si>
  <si>
    <t>U = UNCP direct paid</t>
  </si>
  <si>
    <t>C = Not Used</t>
  </si>
  <si>
    <t>UP-SR = University purchased/Supplier reimburses University</t>
  </si>
  <si>
    <t>D = Summer Conference Services</t>
  </si>
  <si>
    <t>SP-UR = Supplier purchased/University reimburses Supplier</t>
  </si>
  <si>
    <t>E = Not Used</t>
  </si>
  <si>
    <t>F = Catering Services</t>
  </si>
  <si>
    <t>G = Alcohol Service</t>
  </si>
  <si>
    <t>I = All of the Above/Program-wide</t>
  </si>
  <si>
    <t>Example:</t>
  </si>
  <si>
    <t>Expense Category</t>
  </si>
  <si>
    <t>Purchase &amp; Payment Responsibility</t>
  </si>
  <si>
    <t>Exceptions</t>
  </si>
  <si>
    <t>SP-UR</t>
  </si>
  <si>
    <t>UP-SR</t>
  </si>
  <si>
    <t>Electricity</t>
  </si>
  <si>
    <t>A, B</t>
  </si>
  <si>
    <t>C, H</t>
  </si>
  <si>
    <t>UP-SR for Student Union Retail Dining</t>
  </si>
  <si>
    <t>Payment Responsibility</t>
  </si>
  <si>
    <t>Food and Beverage Products</t>
  </si>
  <si>
    <t>Technology leases, licenses and fees</t>
  </si>
  <si>
    <t>Food and non-alcoholic beverages</t>
  </si>
  <si>
    <t>I</t>
  </si>
  <si>
    <t>s</t>
  </si>
  <si>
    <t xml:space="preserve">Alcohol  </t>
  </si>
  <si>
    <t>Labor</t>
  </si>
  <si>
    <t>Employee salaries &amp; wages (Onsite employees)</t>
  </si>
  <si>
    <t>u</t>
  </si>
  <si>
    <t>Employee benefits</t>
  </si>
  <si>
    <t>Employer taxes</t>
  </si>
  <si>
    <t>Temporary agency labor</t>
  </si>
  <si>
    <t>Operating Expenses</t>
  </si>
  <si>
    <t>Banking fees</t>
  </si>
  <si>
    <t>Cleaning supplies</t>
  </si>
  <si>
    <t>Common area maintenance</t>
  </si>
  <si>
    <t>Sanitation</t>
  </si>
  <si>
    <t>Courier and armored car service</t>
  </si>
  <si>
    <t>Décor</t>
  </si>
  <si>
    <t>Exhaust hood ductwork cleaning</t>
  </si>
  <si>
    <t>Equipment rental and/or lease</t>
  </si>
  <si>
    <t>Grease trap maintenance &amp; grease removal service</t>
  </si>
  <si>
    <t>Employee meals (Supplier employees)</t>
  </si>
  <si>
    <t>Janitorial services</t>
  </si>
  <si>
    <t>split</t>
  </si>
  <si>
    <t>First aid equipment and supplies</t>
  </si>
  <si>
    <t>Pest control (Exterior)</t>
  </si>
  <si>
    <t>Hiring costs and background checks</t>
  </si>
  <si>
    <t>Pest control (Interior)</t>
  </si>
  <si>
    <t>Inspection fees required by law or UNCP University</t>
  </si>
  <si>
    <t>Waste removal services (from the building)</t>
  </si>
  <si>
    <t>Landscaping and groundskeeping</t>
  </si>
  <si>
    <t>Waste removal services (to the loading dock)</t>
  </si>
  <si>
    <t>Laundry</t>
  </si>
  <si>
    <t>Window and door glass cleaning (exterior)</t>
  </si>
  <si>
    <t>Linens</t>
  </si>
  <si>
    <t>Window door glass cleaning (interior)</t>
  </si>
  <si>
    <t>Marketing &amp; promotions</t>
  </si>
  <si>
    <t>Utilities</t>
  </si>
  <si>
    <t>Merchant fees</t>
  </si>
  <si>
    <t>Cellular telephone service/phones for onsite employees</t>
  </si>
  <si>
    <t>Non-durable service ware</t>
  </si>
  <si>
    <t>Data line installation</t>
  </si>
  <si>
    <t>Office supplies</t>
  </si>
  <si>
    <t>Parking permits</t>
  </si>
  <si>
    <t>Internet service</t>
  </si>
  <si>
    <t>Security services</t>
  </si>
  <si>
    <t>Landline telephone installation</t>
  </si>
  <si>
    <t xml:space="preserve">Smallwares replacement </t>
  </si>
  <si>
    <t>Landline telephone service/handsets</t>
  </si>
  <si>
    <t>Subcontracted services</t>
  </si>
  <si>
    <t>Natural gas</t>
  </si>
  <si>
    <t>Training</t>
  </si>
  <si>
    <t>Steam</t>
  </si>
  <si>
    <t>Uniforms (including replacement)</t>
  </si>
  <si>
    <t>Water</t>
  </si>
  <si>
    <t>Vehicle operating costs - Onsite delivery vehicles</t>
  </si>
  <si>
    <t>Operating Permits and Licenses</t>
  </si>
  <si>
    <t>Maintenance, Repair and Replacement</t>
  </si>
  <si>
    <t>Alcohol permits</t>
  </si>
  <si>
    <t>Equipment maintenance, repair and replacement fund contributions</t>
  </si>
  <si>
    <t>Some Equipment owned by Sodexo  - 99% of equipment is maintained from University</t>
  </si>
  <si>
    <t>Brand franchise, license and royalty fees</t>
  </si>
  <si>
    <t>Exhaust hood fire suppression system inspections</t>
  </si>
  <si>
    <t>Business operations licenses</t>
  </si>
  <si>
    <t xml:space="preserve">Preventive maintenance – UNCP owned Food Service Program equipment </t>
  </si>
  <si>
    <t>Health Department permits</t>
  </si>
  <si>
    <t>Preventive maintenance – UNCP owned Food Service Program technology</t>
  </si>
  <si>
    <t>Taxes and Insurance</t>
  </si>
  <si>
    <t>Preventive maintenance &amp; repair – Supplier owned equipment &amp; technology</t>
  </si>
  <si>
    <t>MSA required Supplier Insurance</t>
  </si>
  <si>
    <t>UNCP owned Food Service Program equipment repair</t>
  </si>
  <si>
    <t>Except as a result of acts, omissions or negligence of Supplier or its employees</t>
  </si>
  <si>
    <t>Property Insurance – UNCP owned property</t>
  </si>
  <si>
    <t>UNCP owned Food Service Program technology repair</t>
  </si>
  <si>
    <t>Property Tax – Supplier owned property</t>
  </si>
  <si>
    <t>UNCP owned equipment replacement</t>
  </si>
  <si>
    <t>Property Tax – UNCP owned property</t>
  </si>
  <si>
    <t>UNCP owned building &amp; infrastructure maintenance and repair</t>
  </si>
  <si>
    <t>Start Up, Fees &amp; Investment</t>
  </si>
  <si>
    <t>Operational Start Up costs</t>
  </si>
  <si>
    <t>Supplier capital investment amortization where authorized in the SOW</t>
  </si>
  <si>
    <t>HISTORICAL COSTS</t>
  </si>
  <si>
    <t>Current Fiscal Year to Date</t>
  </si>
  <si>
    <t>Prior Fiscal Year</t>
  </si>
  <si>
    <t>Parking Permits ($133 per employee)</t>
  </si>
  <si>
    <t>SUPPLIER CONTRIBUTED SUPPORT (in-kind donations and contributions)</t>
  </si>
  <si>
    <t>Dining Supplier</t>
  </si>
  <si>
    <t>Support Description</t>
  </si>
  <si>
    <t>$ Value</t>
  </si>
  <si>
    <t>In Kind Funds</t>
  </si>
  <si>
    <t>AMORTIZATION</t>
  </si>
  <si>
    <t>Amortization Information</t>
  </si>
  <si>
    <t>Year of Investment</t>
  </si>
  <si>
    <t>Remaining Unamortized as of June 30, 2025</t>
  </si>
  <si>
    <t xml:space="preserve">Vending </t>
  </si>
  <si>
    <t>Nationally Branded Restaurants In Community</t>
  </si>
  <si>
    <t>Bojangles</t>
  </si>
  <si>
    <t>Cookout</t>
  </si>
  <si>
    <t>Jersey Mikes</t>
  </si>
  <si>
    <t>Hardee's</t>
  </si>
  <si>
    <t xml:space="preserve">Burger King </t>
  </si>
  <si>
    <t>KFC</t>
  </si>
  <si>
    <t>Zaxby's (Coming Soon)</t>
  </si>
  <si>
    <t>Popeye's (Coming Soon)</t>
  </si>
  <si>
    <t>Starbucks (Coming Soon)</t>
  </si>
  <si>
    <t xml:space="preserve">Pizza Hut </t>
  </si>
  <si>
    <t>McDonald's</t>
  </si>
  <si>
    <t>Slim Chicken</t>
  </si>
  <si>
    <r>
      <t xml:space="preserve">The following list of surrounding restaurants are located within 10-mile radius of campus. These off-campus restaurants </t>
    </r>
    <r>
      <rPr>
        <b/>
        <sz val="10"/>
        <color rgb="FFFF0000"/>
        <rFont val="Franklin Gothic Book"/>
        <family val="2"/>
      </rPr>
      <t>ARE NOT</t>
    </r>
    <r>
      <rPr>
        <sz val="10"/>
        <color rgb="FFFF0000"/>
        <rFont val="Franklin Gothic Book"/>
        <family val="2"/>
      </rPr>
      <t xml:space="preserve"> affiliated with UNCP, but due to the close proximity of Pembroke, North Carolina should be taken in to consideration. </t>
    </r>
  </si>
  <si>
    <t xml:space="preserve">Attached as Zip File </t>
  </si>
  <si>
    <t>No Alcohol Currently Catered for Football Games</t>
  </si>
  <si>
    <t>Mid-South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</si>
</sst>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[$-409]mmmm\ d\,\ yyyy;@"/>
    <numFmt numFmtId="169" formatCode="_([$$-409]* #,##0.00_);_([$$-409]* \(#,##0.00\);_([$$-409]* &quot;-&quot;??_);_(@_)"/>
    <numFmt numFmtId="170" formatCode="_(&quot;$&quot;* #,##0.00_);_(&quot;$&quot;* \(#,##0.00\);_(&quot;$&quot;* &quot;-&quot;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theme="0"/>
      <name val="Franklin Gothic Book"/>
      <family val="2"/>
    </font>
    <font>
      <sz val="10"/>
      <name val="Franklin Gothic Book"/>
      <family val="2"/>
    </font>
    <font>
      <i/>
      <sz val="10"/>
      <color theme="1"/>
      <name val="Franklin Gothic Book"/>
      <family val="2"/>
    </font>
    <font>
      <sz val="10"/>
      <color rgb="FFFF0000"/>
      <name val="Franklin Gothic Book"/>
      <family val="2"/>
    </font>
    <font>
      <b/>
      <sz val="10"/>
      <name val="Franklin Gothic Book"/>
      <family val="2"/>
    </font>
    <font>
      <sz val="10"/>
      <color theme="0"/>
      <name val="Franklin Gothic Book"/>
      <family val="2"/>
    </font>
    <font>
      <sz val="10"/>
      <color rgb="FF000000"/>
      <name val="Franklin Gothic Book"/>
      <family val="2"/>
    </font>
    <font>
      <sz val="10"/>
      <color rgb="FF00B050"/>
      <name val="Franklin Gothic Book"/>
      <family val="2"/>
    </font>
    <font>
      <b/>
      <sz val="10"/>
      <color rgb="FFFFFFFF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3D4C"/>
      <name val="Franklin Gothic Book"/>
      <family val="2"/>
    </font>
    <font>
      <b/>
      <sz val="9"/>
      <color rgb="FFFFFFFF"/>
      <name val="Franklin Gothic Book"/>
      <family val="2"/>
    </font>
    <font>
      <u/>
      <sz val="10"/>
      <color theme="1"/>
      <name val="Franklin Gothic Book"/>
      <family val="2"/>
    </font>
    <font>
      <sz val="9"/>
      <color theme="1"/>
      <name val="Franklin Gothic Book"/>
      <family val="2"/>
    </font>
    <font>
      <sz val="9"/>
      <color rgb="FFFF0000"/>
      <name val="Franklin Gothic Book"/>
      <family val="2"/>
    </font>
    <font>
      <i/>
      <sz val="10"/>
      <color rgb="FFFF0000"/>
      <name val="Franklin Gothic Book"/>
      <family val="2"/>
    </font>
    <font>
      <b/>
      <sz val="10"/>
      <color rgb="FFFF0000"/>
      <name val="Franklin Gothic Book"/>
      <family val="2"/>
    </font>
    <font>
      <sz val="11"/>
      <color theme="1"/>
      <name val="Franklin Gothic Book"/>
      <family val="2"/>
    </font>
    <font>
      <sz val="8"/>
      <name val="Calibri"/>
      <family val="2"/>
      <scheme val="minor"/>
    </font>
    <font>
      <sz val="11"/>
      <name val="Franklin Gothic Book"/>
      <family val="2"/>
    </font>
    <font>
      <sz val="7.5"/>
      <color theme="1"/>
      <name val="Verdana"/>
      <family val="2"/>
    </font>
    <font>
      <b/>
      <sz val="7.5"/>
      <color rgb="FFFFFFFF"/>
      <name val="Verdana"/>
      <family val="2"/>
    </font>
    <font>
      <sz val="18"/>
      <color rgb="FFFFFFFF"/>
      <name val="Impact"/>
      <family val="2"/>
    </font>
    <font>
      <b/>
      <sz val="10"/>
      <color rgb="FFFFFFFF"/>
      <name val="Arial"/>
      <family val="2"/>
    </font>
    <font>
      <b/>
      <sz val="11"/>
      <name val="Franklin Gothic Book"/>
      <family val="2"/>
    </font>
    <font>
      <b/>
      <i/>
      <sz val="10"/>
      <color theme="6" tint="-0.249977111117893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D4C"/>
        <bgColor indexed="64"/>
      </patternFill>
    </fill>
    <fill>
      <patternFill patternType="solid">
        <fgColor rgb="FF776E6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00000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9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2" xfId="0" applyFont="1" applyBorder="1"/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0" xfId="0" applyFont="1" applyAlignment="1">
      <alignment horizontal="center"/>
    </xf>
    <xf numFmtId="166" fontId="6" fillId="0" borderId="20" xfId="0" applyNumberFormat="1" applyFont="1" applyBorder="1"/>
    <xf numFmtId="166" fontId="6" fillId="0" borderId="0" xfId="0" applyNumberFormat="1" applyFont="1"/>
    <xf numFmtId="0" fontId="6" fillId="0" borderId="8" xfId="0" applyFont="1" applyBorder="1"/>
    <xf numFmtId="0" fontId="6" fillId="0" borderId="25" xfId="0" applyFont="1" applyBorder="1"/>
    <xf numFmtId="42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9" xfId="0" applyFont="1" applyBorder="1"/>
    <xf numFmtId="0" fontId="6" fillId="0" borderId="27" xfId="0" applyFont="1" applyBorder="1"/>
    <xf numFmtId="0" fontId="6" fillId="0" borderId="4" xfId="0" applyFont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2" fontId="6" fillId="0" borderId="6" xfId="0" applyNumberFormat="1" applyFont="1" applyBorder="1"/>
    <xf numFmtId="0" fontId="1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8" fillId="3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6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8" fillId="3" borderId="6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67" fontId="6" fillId="0" borderId="3" xfId="9" applyNumberFormat="1" applyFont="1" applyBorder="1"/>
    <xf numFmtId="167" fontId="6" fillId="0" borderId="6" xfId="9" applyNumberFormat="1" applyFont="1" applyBorder="1"/>
    <xf numFmtId="167" fontId="6" fillId="0" borderId="6" xfId="9" applyNumberFormat="1" applyFont="1" applyBorder="1" applyAlignment="1">
      <alignment horizontal="center"/>
    </xf>
    <xf numFmtId="0" fontId="7" fillId="0" borderId="29" xfId="0" applyFont="1" applyBorder="1" applyAlignment="1">
      <alignment horizontal="right"/>
    </xf>
    <xf numFmtId="167" fontId="6" fillId="0" borderId="0" xfId="9" applyNumberFormat="1" applyFont="1" applyBorder="1"/>
    <xf numFmtId="0" fontId="15" fillId="0" borderId="0" xfId="0" applyFont="1"/>
    <xf numFmtId="167" fontId="7" fillId="0" borderId="0" xfId="9" applyNumberFormat="1" applyFont="1" applyBorder="1" applyAlignment="1">
      <alignment horizontal="right"/>
    </xf>
    <xf numFmtId="0" fontId="6" fillId="2" borderId="6" xfId="0" applyFont="1" applyFill="1" applyBorder="1"/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3" fillId="0" borderId="0" xfId="0" applyFont="1" applyAlignment="1">
      <alignment wrapText="1"/>
    </xf>
    <xf numFmtId="42" fontId="8" fillId="4" borderId="3" xfId="0" applyNumberFormat="1" applyFont="1" applyFill="1" applyBorder="1" applyAlignment="1">
      <alignment horizontal="center" vertical="center" wrapText="1"/>
    </xf>
    <xf numFmtId="42" fontId="8" fillId="4" borderId="33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/>
    <xf numFmtId="0" fontId="6" fillId="0" borderId="0" xfId="0" applyFont="1" applyAlignment="1">
      <alignment wrapText="1"/>
    </xf>
    <xf numFmtId="0" fontId="6" fillId="1" borderId="6" xfId="0" applyFont="1" applyFill="1" applyBorder="1"/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 indent="7"/>
    </xf>
    <xf numFmtId="0" fontId="9" fillId="0" borderId="6" xfId="0" applyFont="1" applyBorder="1" applyAlignment="1">
      <alignment vertical="center" wrapText="1"/>
    </xf>
    <xf numFmtId="0" fontId="17" fillId="5" borderId="6" xfId="0" applyFont="1" applyFill="1" applyBorder="1" applyAlignment="1">
      <alignment vertical="center" wrapText="1"/>
    </xf>
    <xf numFmtId="0" fontId="18" fillId="0" borderId="0" xfId="0" applyFont="1"/>
    <xf numFmtId="0" fontId="17" fillId="5" borderId="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8" fillId="3" borderId="35" xfId="0" applyFont="1" applyFill="1" applyBorder="1" applyAlignment="1">
      <alignment horizontal="center" vertical="top" wrapText="1"/>
    </xf>
    <xf numFmtId="0" fontId="9" fillId="0" borderId="6" xfId="0" applyFont="1" applyBorder="1"/>
    <xf numFmtId="0" fontId="14" fillId="0" borderId="6" xfId="0" applyFont="1" applyBorder="1"/>
    <xf numFmtId="0" fontId="8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/>
    <xf numFmtId="0" fontId="8" fillId="4" borderId="35" xfId="0" applyFont="1" applyFill="1" applyBorder="1" applyAlignment="1">
      <alignment horizontal="center" vertical="center" wrapText="1"/>
    </xf>
    <xf numFmtId="0" fontId="8" fillId="3" borderId="40" xfId="0" applyFont="1" applyFill="1" applyBorder="1"/>
    <xf numFmtId="0" fontId="13" fillId="3" borderId="41" xfId="0" applyFont="1" applyFill="1" applyBorder="1"/>
    <xf numFmtId="0" fontId="8" fillId="3" borderId="42" xfId="0" applyFont="1" applyFill="1" applyBorder="1" applyAlignment="1">
      <alignment horizontal="center"/>
    </xf>
    <xf numFmtId="0" fontId="7" fillId="0" borderId="43" xfId="0" applyFont="1" applyBorder="1"/>
    <xf numFmtId="0" fontId="6" fillId="0" borderId="43" xfId="0" applyFont="1" applyBorder="1"/>
    <xf numFmtId="0" fontId="6" fillId="0" borderId="45" xfId="0" applyFont="1" applyBorder="1"/>
    <xf numFmtId="0" fontId="6" fillId="0" borderId="39" xfId="0" applyFont="1" applyBorder="1" applyAlignment="1">
      <alignment horizontal="right"/>
    </xf>
    <xf numFmtId="0" fontId="6" fillId="0" borderId="46" xfId="0" applyFont="1" applyBorder="1"/>
    <xf numFmtId="0" fontId="8" fillId="3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right"/>
    </xf>
    <xf numFmtId="0" fontId="6" fillId="0" borderId="35" xfId="0" applyFont="1" applyBorder="1" applyAlignment="1">
      <alignment horizontal="right" wrapText="1"/>
    </xf>
    <xf numFmtId="0" fontId="13" fillId="4" borderId="35" xfId="0" applyFont="1" applyFill="1" applyBorder="1" applyAlignment="1">
      <alignment wrapText="1"/>
    </xf>
    <xf numFmtId="0" fontId="13" fillId="4" borderId="35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/>
    </xf>
    <xf numFmtId="42" fontId="6" fillId="0" borderId="35" xfId="0" applyNumberFormat="1" applyFont="1" applyBorder="1"/>
    <xf numFmtId="0" fontId="7" fillId="0" borderId="35" xfId="0" applyFont="1" applyBorder="1"/>
    <xf numFmtId="0" fontId="7" fillId="2" borderId="35" xfId="0" applyFont="1" applyFill="1" applyBorder="1"/>
    <xf numFmtId="0" fontId="11" fillId="0" borderId="6" xfId="0" applyFont="1" applyBorder="1" applyAlignment="1">
      <alignment horizontal="left" vertical="center"/>
    </xf>
    <xf numFmtId="0" fontId="8" fillId="3" borderId="35" xfId="0" applyFont="1" applyFill="1" applyBorder="1" applyAlignment="1">
      <alignment vertical="center"/>
    </xf>
    <xf numFmtId="0" fontId="7" fillId="6" borderId="0" xfId="0" applyFont="1" applyFill="1"/>
    <xf numFmtId="42" fontId="7" fillId="6" borderId="0" xfId="0" applyNumberFormat="1" applyFont="1" applyFill="1"/>
    <xf numFmtId="42" fontId="6" fillId="6" borderId="0" xfId="0" applyNumberFormat="1" applyFont="1" applyFill="1"/>
    <xf numFmtId="42" fontId="6" fillId="6" borderId="29" xfId="0" applyNumberFormat="1" applyFont="1" applyFill="1" applyBorder="1"/>
    <xf numFmtId="167" fontId="6" fillId="0" borderId="0" xfId="9" applyNumberFormat="1" applyFont="1"/>
    <xf numFmtId="167" fontId="7" fillId="0" borderId="0" xfId="9" applyNumberFormat="1" applyFont="1" applyAlignment="1">
      <alignment horizontal="right"/>
    </xf>
    <xf numFmtId="0" fontId="6" fillId="6" borderId="0" xfId="0" applyFont="1" applyFill="1"/>
    <xf numFmtId="0" fontId="6" fillId="6" borderId="43" xfId="0" applyFont="1" applyFill="1" applyBorder="1"/>
    <xf numFmtId="0" fontId="10" fillId="6" borderId="0" xfId="0" applyFont="1" applyFill="1" applyAlignment="1">
      <alignment horizontal="right"/>
    </xf>
    <xf numFmtId="0" fontId="12" fillId="6" borderId="0" xfId="0" applyFont="1" applyFill="1" applyAlignment="1">
      <alignment vertical="center"/>
    </xf>
    <xf numFmtId="0" fontId="11" fillId="6" borderId="0" xfId="0" applyFont="1" applyFill="1"/>
    <xf numFmtId="0" fontId="14" fillId="6" borderId="0" xfId="0" applyFont="1" applyFill="1"/>
    <xf numFmtId="0" fontId="17" fillId="0" borderId="35" xfId="0" applyFont="1" applyBorder="1" applyAlignment="1">
      <alignment horizontal="center" vertical="center"/>
    </xf>
    <xf numFmtId="0" fontId="6" fillId="6" borderId="20" xfId="0" applyFont="1" applyFill="1" applyBorder="1"/>
    <xf numFmtId="0" fontId="6" fillId="6" borderId="7" xfId="0" applyFont="1" applyFill="1" applyBorder="1"/>
    <xf numFmtId="0" fontId="8" fillId="0" borderId="20" xfId="0" applyFont="1" applyBorder="1" applyAlignment="1">
      <alignment horizontal="center" vertical="center" wrapText="1"/>
    </xf>
    <xf numFmtId="167" fontId="6" fillId="0" borderId="20" xfId="9" applyNumberFormat="1" applyFont="1" applyFill="1" applyBorder="1"/>
    <xf numFmtId="9" fontId="6" fillId="0" borderId="20" xfId="8" applyFont="1" applyFill="1" applyBorder="1"/>
    <xf numFmtId="0" fontId="6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6" fontId="14" fillId="0" borderId="24" xfId="0" applyNumberFormat="1" applyFont="1" applyBorder="1"/>
    <xf numFmtId="164" fontId="6" fillId="0" borderId="6" xfId="1" applyNumberFormat="1" applyFont="1" applyFill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 vertical="center"/>
    </xf>
    <xf numFmtId="164" fontId="9" fillId="0" borderId="46" xfId="0" applyNumberFormat="1" applyFont="1" applyBorder="1" applyAlignment="1">
      <alignment horizontal="center" vertical="center"/>
    </xf>
    <xf numFmtId="0" fontId="24" fillId="0" borderId="0" xfId="0" applyFont="1"/>
    <xf numFmtId="0" fontId="9" fillId="7" borderId="38" xfId="0" applyFont="1" applyFill="1" applyBorder="1" applyAlignment="1">
      <alignment horizontal="left" vertical="center"/>
    </xf>
    <xf numFmtId="0" fontId="9" fillId="7" borderId="46" xfId="0" applyFont="1" applyFill="1" applyBorder="1" applyAlignment="1">
      <alignment horizontal="center" vertical="center"/>
    </xf>
    <xf numFmtId="164" fontId="9" fillId="7" borderId="46" xfId="0" applyNumberFormat="1" applyFont="1" applyFill="1" applyBorder="1" applyAlignment="1">
      <alignment horizontal="center" vertical="center"/>
    </xf>
    <xf numFmtId="3" fontId="6" fillId="0" borderId="20" xfId="9" applyNumberFormat="1" applyFont="1" applyFill="1" applyBorder="1"/>
    <xf numFmtId="3" fontId="6" fillId="0" borderId="2" xfId="9" applyNumberFormat="1" applyFont="1" applyFill="1" applyBorder="1"/>
    <xf numFmtId="3" fontId="6" fillId="0" borderId="7" xfId="9" applyNumberFormat="1" applyFont="1" applyFill="1" applyBorder="1"/>
    <xf numFmtId="3" fontId="6" fillId="0" borderId="3" xfId="9" applyNumberFormat="1" applyFont="1" applyFill="1" applyBorder="1"/>
    <xf numFmtId="3" fontId="6" fillId="0" borderId="6" xfId="9" applyNumberFormat="1" applyFont="1" applyBorder="1"/>
    <xf numFmtId="3" fontId="6" fillId="0" borderId="26" xfId="0" applyNumberFormat="1" applyFont="1" applyBorder="1"/>
    <xf numFmtId="3" fontId="6" fillId="0" borderId="20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3" fontId="6" fillId="0" borderId="7" xfId="0" applyNumberFormat="1" applyFont="1" applyBorder="1"/>
    <xf numFmtId="0" fontId="25" fillId="0" borderId="6" xfId="0" applyFont="1" applyBorder="1" applyAlignment="1">
      <alignment horizontal="center"/>
    </xf>
    <xf numFmtId="167" fontId="6" fillId="0" borderId="26" xfId="9" applyNumberFormat="1" applyFont="1" applyBorder="1"/>
    <xf numFmtId="167" fontId="6" fillId="0" borderId="26" xfId="9" applyNumberFormat="1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164" fontId="6" fillId="0" borderId="6" xfId="0" applyNumberFormat="1" applyFont="1" applyBorder="1"/>
    <xf numFmtId="0" fontId="9" fillId="6" borderId="46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4" fillId="0" borderId="8" xfId="0" applyFont="1" applyBorder="1"/>
    <xf numFmtId="0" fontId="7" fillId="0" borderId="0" xfId="9" applyNumberFormat="1" applyFont="1" applyBorder="1" applyAlignment="1">
      <alignment horizontal="right"/>
    </xf>
    <xf numFmtId="167" fontId="6" fillId="0" borderId="6" xfId="9" applyNumberFormat="1" applyFont="1" applyFill="1" applyBorder="1"/>
    <xf numFmtId="5" fontId="6" fillId="0" borderId="11" xfId="0" applyNumberFormat="1" applyFont="1" applyBorder="1"/>
    <xf numFmtId="167" fontId="6" fillId="0" borderId="24" xfId="9" applyNumberFormat="1" applyFont="1" applyFill="1" applyBorder="1"/>
    <xf numFmtId="167" fontId="6" fillId="0" borderId="0" xfId="9" applyNumberFormat="1" applyFont="1" applyFill="1" applyBorder="1"/>
    <xf numFmtId="167" fontId="7" fillId="0" borderId="0" xfId="9" applyNumberFormat="1" applyFont="1" applyFill="1" applyBorder="1" applyAlignment="1">
      <alignment horizontal="right"/>
    </xf>
    <xf numFmtId="0" fontId="6" fillId="0" borderId="24" xfId="0" applyFont="1" applyBorder="1"/>
    <xf numFmtId="42" fontId="8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3" borderId="28" xfId="0" applyFont="1" applyFill="1" applyBorder="1" applyAlignment="1">
      <alignment vertical="center"/>
    </xf>
    <xf numFmtId="42" fontId="8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25" fillId="0" borderId="11" xfId="0" applyFont="1" applyBorder="1"/>
    <xf numFmtId="0" fontId="25" fillId="0" borderId="52" xfId="0" applyFont="1" applyBorder="1"/>
    <xf numFmtId="0" fontId="9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164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42" fontId="6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4" fillId="0" borderId="24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wrapText="1"/>
    </xf>
    <xf numFmtId="0" fontId="27" fillId="0" borderId="34" xfId="0" applyFont="1" applyBorder="1" applyAlignment="1">
      <alignment horizontal="left" vertical="center" wrapText="1"/>
    </xf>
    <xf numFmtId="0" fontId="6" fillId="6" borderId="6" xfId="0" applyFont="1" applyFill="1" applyBorder="1"/>
    <xf numFmtId="0" fontId="6" fillId="0" borderId="3" xfId="0" applyFont="1" applyBorder="1" applyAlignment="1">
      <alignment vertical="center" wrapText="1"/>
    </xf>
    <xf numFmtId="164" fontId="14" fillId="0" borderId="33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3" fontId="6" fillId="6" borderId="20" xfId="9" applyNumberFormat="1" applyFont="1" applyFill="1" applyBorder="1"/>
    <xf numFmtId="3" fontId="6" fillId="6" borderId="2" xfId="9" applyNumberFormat="1" applyFont="1" applyFill="1" applyBorder="1"/>
    <xf numFmtId="3" fontId="6" fillId="6" borderId="7" xfId="9" applyNumberFormat="1" applyFont="1" applyFill="1" applyBorder="1"/>
    <xf numFmtId="3" fontId="6" fillId="6" borderId="3" xfId="9" applyNumberFormat="1" applyFont="1" applyFill="1" applyBorder="1"/>
    <xf numFmtId="0" fontId="6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9" fillId="6" borderId="51" xfId="2" applyFont="1" applyFill="1" applyBorder="1" applyAlignment="1">
      <alignment horizontal="center" vertical="center" shrinkToFit="1"/>
    </xf>
    <xf numFmtId="0" fontId="9" fillId="6" borderId="35" xfId="2" applyFont="1" applyFill="1" applyBorder="1" applyAlignment="1">
      <alignment horizontal="center" vertical="center" shrinkToFit="1"/>
    </xf>
    <xf numFmtId="0" fontId="9" fillId="6" borderId="34" xfId="2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vertical="center"/>
    </xf>
    <xf numFmtId="0" fontId="9" fillId="6" borderId="51" xfId="2" applyFont="1" applyFill="1" applyBorder="1" applyAlignment="1">
      <alignment horizontal="center" vertical="center"/>
    </xf>
    <xf numFmtId="0" fontId="9" fillId="6" borderId="35" xfId="2" applyFont="1" applyFill="1" applyBorder="1" applyAlignment="1">
      <alignment horizontal="center" vertical="center"/>
    </xf>
    <xf numFmtId="0" fontId="9" fillId="6" borderId="34" xfId="2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" fontId="6" fillId="0" borderId="0" xfId="0" applyNumberFormat="1" applyFont="1"/>
    <xf numFmtId="0" fontId="8" fillId="4" borderId="51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8" fillId="8" borderId="0" xfId="0" applyFont="1" applyFill="1" applyAlignment="1">
      <alignment horizontal="center" wrapText="1"/>
    </xf>
    <xf numFmtId="14" fontId="28" fillId="8" borderId="0" xfId="0" applyNumberFormat="1" applyFont="1" applyFill="1" applyAlignment="1">
      <alignment horizontal="center" wrapText="1"/>
    </xf>
    <xf numFmtId="8" fontId="28" fillId="8" borderId="0" xfId="0" applyNumberFormat="1" applyFont="1" applyFill="1" applyAlignment="1">
      <alignment horizontal="center" wrapText="1"/>
    </xf>
    <xf numFmtId="0" fontId="29" fillId="9" borderId="0" xfId="0" applyFont="1" applyFill="1" applyAlignment="1">
      <alignment horizontal="center"/>
    </xf>
    <xf numFmtId="0" fontId="28" fillId="8" borderId="0" xfId="0" applyFont="1" applyFill="1" applyAlignment="1">
      <alignment horizontal="left" wrapText="1"/>
    </xf>
    <xf numFmtId="0" fontId="30" fillId="0" borderId="0" xfId="0" applyFont="1" applyAlignment="1">
      <alignment wrapText="1"/>
    </xf>
    <xf numFmtId="0" fontId="27" fillId="0" borderId="3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8" fillId="4" borderId="26" xfId="0" applyFont="1" applyFill="1" applyBorder="1" applyAlignment="1">
      <alignment horizontal="center" vertical="center" wrapText="1"/>
    </xf>
    <xf numFmtId="168" fontId="0" fillId="0" borderId="6" xfId="0" applyNumberFormat="1" applyBorder="1" applyAlignment="1">
      <alignment horizontal="center"/>
    </xf>
    <xf numFmtId="0" fontId="6" fillId="0" borderId="20" xfId="0" applyFont="1" applyBorder="1"/>
    <xf numFmtId="0" fontId="6" fillId="0" borderId="26" xfId="0" applyFont="1" applyBorder="1"/>
    <xf numFmtId="0" fontId="32" fillId="0" borderId="0" xfId="0" applyFont="1"/>
    <xf numFmtId="164" fontId="6" fillId="0" borderId="6" xfId="0" applyNumberFormat="1" applyFont="1" applyBorder="1" applyAlignment="1">
      <alignment horizontal="center"/>
    </xf>
    <xf numFmtId="164" fontId="14" fillId="0" borderId="24" xfId="0" applyNumberFormat="1" applyFont="1" applyBorder="1" applyAlignment="1">
      <alignment horizontal="center"/>
    </xf>
    <xf numFmtId="0" fontId="33" fillId="0" borderId="0" xfId="0" applyFont="1"/>
    <xf numFmtId="0" fontId="21" fillId="0" borderId="6" xfId="0" applyFont="1" applyBorder="1" applyAlignment="1">
      <alignment horizontal="center" vertical="top" wrapText="1"/>
    </xf>
    <xf numFmtId="170" fontId="6" fillId="0" borderId="6" xfId="0" applyNumberFormat="1" applyFont="1" applyBorder="1"/>
    <xf numFmtId="164" fontId="6" fillId="0" borderId="6" xfId="1" applyNumberFormat="1" applyFont="1" applyFill="1" applyBorder="1"/>
    <xf numFmtId="169" fontId="6" fillId="0" borderId="6" xfId="0" applyNumberFormat="1" applyFont="1" applyBorder="1"/>
    <xf numFmtId="44" fontId="6" fillId="0" borderId="6" xfId="1" applyFont="1" applyFill="1" applyBorder="1"/>
    <xf numFmtId="169" fontId="6" fillId="0" borderId="24" xfId="0" applyNumberFormat="1" applyFont="1" applyBorder="1"/>
    <xf numFmtId="169" fontId="6" fillId="0" borderId="26" xfId="0" applyNumberFormat="1" applyFont="1" applyBorder="1"/>
    <xf numFmtId="164" fontId="6" fillId="0" borderId="0" xfId="0" applyNumberFormat="1" applyFont="1" applyAlignment="1">
      <alignment vertical="center"/>
    </xf>
    <xf numFmtId="164" fontId="6" fillId="0" borderId="0" xfId="1" applyNumberFormat="1" applyFont="1" applyFill="1" applyBorder="1"/>
    <xf numFmtId="164" fontId="7" fillId="0" borderId="35" xfId="0" applyNumberFormat="1" applyFont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42" fontId="7" fillId="0" borderId="35" xfId="0" applyNumberFormat="1" applyFont="1" applyBorder="1"/>
    <xf numFmtId="164" fontId="6" fillId="0" borderId="0" xfId="0" applyNumberFormat="1" applyFont="1"/>
    <xf numFmtId="0" fontId="6" fillId="0" borderId="44" xfId="0" applyFont="1" applyBorder="1" applyAlignment="1">
      <alignment horizontal="center"/>
    </xf>
    <xf numFmtId="0" fontId="8" fillId="4" borderId="43" xfId="0" applyFont="1" applyFill="1" applyBorder="1"/>
    <xf numFmtId="0" fontId="13" fillId="4" borderId="0" xfId="0" applyFont="1" applyFill="1"/>
    <xf numFmtId="0" fontId="13" fillId="4" borderId="58" xfId="0" applyFont="1" applyFill="1" applyBorder="1"/>
    <xf numFmtId="0" fontId="1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6" fillId="0" borderId="24" xfId="1" applyNumberFormat="1" applyFont="1" applyBorder="1"/>
    <xf numFmtId="165" fontId="6" fillId="0" borderId="33" xfId="1" applyNumberFormat="1" applyFont="1" applyBorder="1"/>
    <xf numFmtId="165" fontId="6" fillId="0" borderId="57" xfId="1" applyNumberFormat="1" applyFont="1" applyBorder="1" applyAlignment="1"/>
    <xf numFmtId="0" fontId="8" fillId="3" borderId="36" xfId="0" applyFont="1" applyFill="1" applyBorder="1" applyAlignment="1">
      <alignment horizontal="center" vertical="top" wrapText="1"/>
    </xf>
    <xf numFmtId="165" fontId="6" fillId="0" borderId="59" xfId="1" applyNumberFormat="1" applyFont="1" applyBorder="1" applyAlignment="1"/>
    <xf numFmtId="165" fontId="6" fillId="0" borderId="33" xfId="1" applyNumberFormat="1" applyFont="1" applyBorder="1" applyAlignment="1"/>
    <xf numFmtId="0" fontId="6" fillId="0" borderId="60" xfId="0" applyFont="1" applyBorder="1" applyAlignment="1">
      <alignment horizontal="left"/>
    </xf>
    <xf numFmtId="42" fontId="7" fillId="0" borderId="6" xfId="0" applyNumberFormat="1" applyFont="1" applyBorder="1"/>
    <xf numFmtId="0" fontId="6" fillId="0" borderId="35" xfId="0" applyFont="1" applyBorder="1" applyAlignment="1">
      <alignment horizontal="center"/>
    </xf>
    <xf numFmtId="0" fontId="23" fillId="0" borderId="0" xfId="0" applyFont="1"/>
    <xf numFmtId="0" fontId="8" fillId="3" borderId="3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42" fontId="8" fillId="3" borderId="0" xfId="0" applyNumberFormat="1" applyFont="1" applyFill="1" applyAlignment="1">
      <alignment horizontal="center" vertical="center" wrapText="1"/>
    </xf>
    <xf numFmtId="42" fontId="8" fillId="3" borderId="28" xfId="0" applyNumberFormat="1" applyFont="1" applyFill="1" applyBorder="1" applyAlignment="1">
      <alignment horizontal="center" vertical="center" wrapText="1"/>
    </xf>
    <xf numFmtId="42" fontId="8" fillId="3" borderId="6" xfId="0" applyNumberFormat="1" applyFont="1" applyFill="1" applyBorder="1" applyAlignment="1">
      <alignment horizontal="center"/>
    </xf>
    <xf numFmtId="42" fontId="8" fillId="3" borderId="11" xfId="0" applyNumberFormat="1" applyFont="1" applyFill="1" applyBorder="1" applyAlignment="1">
      <alignment horizontal="center"/>
    </xf>
    <xf numFmtId="42" fontId="8" fillId="3" borderId="23" xfId="0" applyNumberFormat="1" applyFont="1" applyFill="1" applyBorder="1" applyAlignment="1">
      <alignment horizontal="center"/>
    </xf>
    <xf numFmtId="42" fontId="8" fillId="3" borderId="24" xfId="0" applyNumberFormat="1" applyFont="1" applyFill="1" applyBorder="1" applyAlignment="1">
      <alignment horizontal="center"/>
    </xf>
    <xf numFmtId="42" fontId="8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right" wrapText="1"/>
    </xf>
    <xf numFmtId="0" fontId="6" fillId="6" borderId="0" xfId="0" applyFont="1" applyFill="1" applyAlignment="1">
      <alignment horizontal="right" wrapText="1"/>
    </xf>
    <xf numFmtId="0" fontId="6" fillId="0" borderId="5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3" fillId="4" borderId="35" xfId="0" applyFont="1" applyFill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0" borderId="3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3" fillId="3" borderId="3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0" fillId="9" borderId="0" xfId="0" applyFont="1" applyFill="1" applyAlignment="1">
      <alignment horizontal="center" wrapText="1"/>
    </xf>
    <xf numFmtId="0" fontId="6" fillId="0" borderId="4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vertical="center" wrapText="1"/>
    </xf>
    <xf numFmtId="0" fontId="17" fillId="5" borderId="23" xfId="0" applyFont="1" applyFill="1" applyBorder="1" applyAlignment="1">
      <alignment vertical="center" wrapText="1"/>
    </xf>
    <xf numFmtId="0" fontId="17" fillId="5" borderId="24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23" xfId="0" applyFont="1" applyFill="1" applyBorder="1" applyAlignment="1">
      <alignment horizontal="left" vertical="center" wrapText="1"/>
    </xf>
    <xf numFmtId="0" fontId="17" fillId="5" borderId="24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left" vertical="center"/>
    </xf>
    <xf numFmtId="0" fontId="12" fillId="5" borderId="23" xfId="0" applyFont="1" applyFill="1" applyBorder="1" applyAlignment="1">
      <alignment horizontal="left" vertical="center"/>
    </xf>
    <xf numFmtId="0" fontId="12" fillId="5" borderId="24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/>
    </xf>
    <xf numFmtId="0" fontId="6" fillId="6" borderId="23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6" borderId="28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</cellXfs>
  <cellStyles count="10">
    <cellStyle name="Comma" xfId="9" builtinId="3"/>
    <cellStyle name="Comma 3" xfId="6" xr:uid="{00000000-0005-0000-0000-000001000000}"/>
    <cellStyle name="Currency" xfId="1" builtinId="4"/>
    <cellStyle name="Currency 2" xfId="3" xr:uid="{00000000-0005-0000-0000-000003000000}"/>
    <cellStyle name="Normal" xfId="0" builtinId="0"/>
    <cellStyle name="Normal 2" xfId="7" xr:uid="{00000000-0005-0000-0000-000006000000}"/>
    <cellStyle name="Normal 2 2" xfId="2" xr:uid="{00000000-0005-0000-0000-000007000000}"/>
    <cellStyle name="Normal 2 3" xfId="4" xr:uid="{00000000-0005-0000-0000-000008000000}"/>
    <cellStyle name="Normal 3" xfId="5" xr:uid="{00000000-0005-0000-0000-000009000000}"/>
    <cellStyle name="Percent" xfId="8" builtinId="5"/>
  </cellStyles>
  <dxfs count="0"/>
  <tableStyles count="0" defaultTableStyle="TableStyleMedium9" defaultPivotStyle="PivotStyleLight16"/>
  <colors>
    <mruColors>
      <color rgb="FF003D4C"/>
      <color rgb="FFFFFF99"/>
      <color rgb="FFFFA86D"/>
      <color rgb="FFFFD889"/>
      <color rgb="FF776E64"/>
      <color rgb="FF00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M40"/>
  <sheetViews>
    <sheetView showGridLines="0" zoomScaleNormal="100" workbookViewId="0">
      <selection activeCell="K7" sqref="K7"/>
    </sheetView>
  </sheetViews>
  <sheetFormatPr defaultColWidth="8.7265625" defaultRowHeight="13.5" x14ac:dyDescent="0.35"/>
  <cols>
    <col min="1" max="1" width="2.1796875" style="1" customWidth="1"/>
    <col min="2" max="2" width="20.7265625" style="1" customWidth="1"/>
    <col min="3" max="11" width="11.7265625" style="1" customWidth="1"/>
    <col min="12" max="12" width="10.453125" style="1" customWidth="1"/>
    <col min="13" max="13" width="9.81640625" style="1" customWidth="1"/>
    <col min="14" max="16384" width="8.7265625" style="1"/>
  </cols>
  <sheetData>
    <row r="1" spans="1:13" x14ac:dyDescent="0.35">
      <c r="A1" s="2" t="s">
        <v>0</v>
      </c>
      <c r="D1" s="122"/>
      <c r="E1" s="128"/>
      <c r="F1" s="128"/>
    </row>
    <row r="2" spans="1:13" x14ac:dyDescent="0.35">
      <c r="A2" s="29" t="s">
        <v>1</v>
      </c>
    </row>
    <row r="3" spans="1:13" x14ac:dyDescent="0.35">
      <c r="A3" s="2" t="s">
        <v>2</v>
      </c>
      <c r="F3" s="122"/>
      <c r="G3" s="122"/>
      <c r="I3" s="122"/>
      <c r="J3" s="29"/>
      <c r="K3" s="122"/>
      <c r="L3" s="128"/>
      <c r="M3" s="128"/>
    </row>
    <row r="4" spans="1:13" x14ac:dyDescent="0.35">
      <c r="A4" s="2"/>
    </row>
    <row r="5" spans="1:13" x14ac:dyDescent="0.35">
      <c r="A5" s="2"/>
      <c r="B5" s="31" t="s">
        <v>3</v>
      </c>
      <c r="H5" s="62" t="s">
        <v>4</v>
      </c>
    </row>
    <row r="6" spans="1:13" ht="27" x14ac:dyDescent="0.35">
      <c r="A6" s="2"/>
      <c r="B6" s="97" t="s">
        <v>5</v>
      </c>
      <c r="C6" s="47" t="s">
        <v>6</v>
      </c>
      <c r="D6" s="47" t="s">
        <v>7</v>
      </c>
      <c r="E6" s="47" t="s">
        <v>8</v>
      </c>
      <c r="F6" s="94" t="s">
        <v>9</v>
      </c>
      <c r="G6" s="94" t="s">
        <v>10</v>
      </c>
      <c r="H6" s="94" t="s">
        <v>11</v>
      </c>
      <c r="I6" s="137"/>
    </row>
    <row r="7" spans="1:13" x14ac:dyDescent="0.35">
      <c r="A7" s="2"/>
      <c r="B7" s="4" t="s">
        <v>12</v>
      </c>
      <c r="C7" s="154">
        <v>5643</v>
      </c>
      <c r="D7" s="154">
        <v>4999</v>
      </c>
      <c r="E7" s="154">
        <v>3360</v>
      </c>
      <c r="F7" s="155">
        <v>5485</v>
      </c>
      <c r="G7" s="217">
        <v>4927</v>
      </c>
      <c r="H7" s="218">
        <v>1876</v>
      </c>
      <c r="I7" s="138"/>
    </row>
    <row r="8" spans="1:13" x14ac:dyDescent="0.35">
      <c r="A8" s="2"/>
      <c r="B8" s="4" t="s">
        <v>13</v>
      </c>
      <c r="C8" s="154">
        <v>2023</v>
      </c>
      <c r="D8" s="154">
        <v>1862</v>
      </c>
      <c r="E8" s="154">
        <v>2424</v>
      </c>
      <c r="F8" s="155">
        <v>2145</v>
      </c>
      <c r="G8" s="217">
        <v>1996</v>
      </c>
      <c r="H8" s="218">
        <v>1295</v>
      </c>
      <c r="I8" s="138"/>
    </row>
    <row r="9" spans="1:13" x14ac:dyDescent="0.35">
      <c r="A9" s="2"/>
      <c r="B9" s="4" t="s">
        <v>14</v>
      </c>
      <c r="C9" s="154">
        <v>423</v>
      </c>
      <c r="D9" s="154">
        <v>423</v>
      </c>
      <c r="E9" s="154">
        <v>423</v>
      </c>
      <c r="F9" s="155">
        <v>423</v>
      </c>
      <c r="G9" s="217">
        <v>423</v>
      </c>
      <c r="H9" s="218">
        <v>423</v>
      </c>
      <c r="I9" s="138"/>
    </row>
    <row r="10" spans="1:13" ht="15" x14ac:dyDescent="0.4">
      <c r="B10" s="8" t="s">
        <v>15</v>
      </c>
      <c r="C10" s="156">
        <v>569</v>
      </c>
      <c r="D10" s="156">
        <v>569</v>
      </c>
      <c r="E10" s="156">
        <v>569</v>
      </c>
      <c r="F10" s="157">
        <v>569</v>
      </c>
      <c r="G10" s="219">
        <v>569</v>
      </c>
      <c r="H10" s="220">
        <v>569</v>
      </c>
      <c r="I10" s="138"/>
      <c r="L10" s="256"/>
    </row>
    <row r="11" spans="1:13" x14ac:dyDescent="0.35">
      <c r="B11" s="5" t="s">
        <v>16</v>
      </c>
      <c r="C11" s="158">
        <f>SUM(C7:C10)</f>
        <v>8658</v>
      </c>
      <c r="D11" s="158">
        <f>SUM(D7:D10)</f>
        <v>7853</v>
      </c>
      <c r="E11" s="158">
        <f>SUM(E7:E10)</f>
        <v>6776</v>
      </c>
      <c r="F11" s="158">
        <f t="shared" ref="F11:H11" si="0">SUM(F7:F10)</f>
        <v>8622</v>
      </c>
      <c r="G11" s="158">
        <f>SUM(G7:G10)</f>
        <v>7915</v>
      </c>
      <c r="H11" s="158">
        <f t="shared" si="0"/>
        <v>4163</v>
      </c>
      <c r="I11" s="138"/>
      <c r="J11" s="41"/>
      <c r="L11" s="11"/>
    </row>
    <row r="12" spans="1:13" x14ac:dyDescent="0.35">
      <c r="B12" s="5"/>
      <c r="G12" s="1" t="s">
        <v>4</v>
      </c>
      <c r="H12" s="11" t="s">
        <v>4</v>
      </c>
    </row>
    <row r="13" spans="1:13" ht="13.5" customHeight="1" x14ac:dyDescent="0.35">
      <c r="B13" s="5"/>
    </row>
    <row r="14" spans="1:13" ht="13.5" customHeight="1" x14ac:dyDescent="0.35">
      <c r="B14" s="116" t="s">
        <v>17</v>
      </c>
      <c r="C14" s="47" t="s">
        <v>6</v>
      </c>
      <c r="D14" s="94" t="s">
        <v>9</v>
      </c>
      <c r="E14" s="137"/>
    </row>
    <row r="15" spans="1:13" ht="13.5" customHeight="1" x14ac:dyDescent="0.35">
      <c r="B15" s="135" t="s">
        <v>18</v>
      </c>
      <c r="C15" s="159">
        <v>2123</v>
      </c>
      <c r="D15" s="160">
        <v>2084</v>
      </c>
      <c r="E15" s="139"/>
    </row>
    <row r="16" spans="1:13" ht="13.5" customHeight="1" x14ac:dyDescent="0.35">
      <c r="B16" s="135" t="s">
        <v>19</v>
      </c>
      <c r="C16" s="161">
        <v>3520</v>
      </c>
      <c r="D16" s="160">
        <v>3401</v>
      </c>
      <c r="E16" s="139"/>
    </row>
    <row r="17" spans="2:13" ht="13.5" customHeight="1" x14ac:dyDescent="0.35">
      <c r="B17" s="135" t="s">
        <v>20</v>
      </c>
      <c r="C17" s="161">
        <v>555</v>
      </c>
      <c r="D17" s="160">
        <v>524</v>
      </c>
      <c r="E17" s="139"/>
    </row>
    <row r="18" spans="2:13" ht="13.5" customHeight="1" x14ac:dyDescent="0.35">
      <c r="B18" s="136" t="s">
        <v>21</v>
      </c>
      <c r="C18" s="162">
        <v>1468</v>
      </c>
      <c r="D18" s="163">
        <v>1621</v>
      </c>
      <c r="E18" s="10"/>
      <c r="H18" s="122"/>
      <c r="I18" s="122"/>
    </row>
    <row r="19" spans="2:13" ht="13.5" customHeight="1" x14ac:dyDescent="0.35">
      <c r="B19" s="5"/>
      <c r="H19" s="128"/>
      <c r="I19" s="128"/>
    </row>
    <row r="20" spans="2:13" ht="13.5" customHeight="1" x14ac:dyDescent="0.35">
      <c r="B20" s="5"/>
      <c r="H20" s="128"/>
      <c r="I20" s="128"/>
    </row>
    <row r="21" spans="2:13" ht="13.5" customHeight="1" x14ac:dyDescent="0.35">
      <c r="B21" s="289" t="s">
        <v>22</v>
      </c>
      <c r="C21" s="290" t="s">
        <v>23</v>
      </c>
      <c r="D21" s="290"/>
      <c r="E21" s="291" t="s">
        <v>24</v>
      </c>
      <c r="F21" s="291"/>
      <c r="G21" s="291"/>
      <c r="H21" s="294" t="s">
        <v>25</v>
      </c>
      <c r="I21" s="295"/>
      <c r="J21" s="295"/>
      <c r="K21" s="295"/>
      <c r="L21" s="295"/>
      <c r="M21" s="295"/>
    </row>
    <row r="22" spans="2:13" ht="27" x14ac:dyDescent="0.35">
      <c r="B22" s="289"/>
      <c r="C22" s="290"/>
      <c r="D22" s="290"/>
      <c r="E22" s="55" t="s">
        <v>26</v>
      </c>
      <c r="F22" s="55" t="s">
        <v>27</v>
      </c>
      <c r="G22" s="55" t="s">
        <v>28</v>
      </c>
      <c r="H22" s="47" t="s">
        <v>6</v>
      </c>
      <c r="I22" s="47" t="s">
        <v>7</v>
      </c>
      <c r="J22" s="47" t="s">
        <v>8</v>
      </c>
      <c r="K22" s="94" t="s">
        <v>9</v>
      </c>
      <c r="L22" s="94" t="s">
        <v>10</v>
      </c>
      <c r="M22" s="94" t="s">
        <v>11</v>
      </c>
    </row>
    <row r="23" spans="2:13" x14ac:dyDescent="0.35">
      <c r="B23" s="3" t="s">
        <v>29</v>
      </c>
      <c r="C23" s="292" t="s">
        <v>30</v>
      </c>
      <c r="D23" s="293"/>
      <c r="E23" s="59" t="s">
        <v>31</v>
      </c>
      <c r="F23" s="59"/>
      <c r="G23" s="59"/>
      <c r="H23" s="175">
        <v>232</v>
      </c>
      <c r="I23" s="175">
        <v>213</v>
      </c>
      <c r="J23" s="175">
        <v>0</v>
      </c>
      <c r="K23" s="175">
        <v>261</v>
      </c>
      <c r="L23" s="175">
        <v>234</v>
      </c>
      <c r="M23" s="175">
        <v>0</v>
      </c>
    </row>
    <row r="24" spans="2:13" x14ac:dyDescent="0.35">
      <c r="B24" s="3" t="s">
        <v>32</v>
      </c>
      <c r="C24" s="292" t="s">
        <v>30</v>
      </c>
      <c r="D24" s="293"/>
      <c r="E24" s="59" t="s">
        <v>31</v>
      </c>
      <c r="F24" s="59"/>
      <c r="G24" s="59"/>
      <c r="H24" s="175">
        <v>302</v>
      </c>
      <c r="I24" s="175">
        <v>271</v>
      </c>
      <c r="J24" s="175">
        <v>0</v>
      </c>
      <c r="K24" s="175">
        <v>315</v>
      </c>
      <c r="L24" s="175">
        <v>305</v>
      </c>
      <c r="M24" s="175">
        <v>0</v>
      </c>
    </row>
    <row r="25" spans="2:13" x14ac:dyDescent="0.35">
      <c r="B25" s="3" t="s">
        <v>33</v>
      </c>
      <c r="C25" s="292" t="s">
        <v>30</v>
      </c>
      <c r="D25" s="293"/>
      <c r="E25" s="59" t="s">
        <v>31</v>
      </c>
      <c r="F25" s="59"/>
      <c r="G25" s="59"/>
      <c r="H25" s="175">
        <v>56</v>
      </c>
      <c r="I25" s="175">
        <v>48</v>
      </c>
      <c r="J25" s="175">
        <v>0</v>
      </c>
      <c r="K25" s="175">
        <v>103</v>
      </c>
      <c r="L25" s="175">
        <v>109</v>
      </c>
      <c r="M25" s="175">
        <v>0</v>
      </c>
    </row>
    <row r="26" spans="2:13" x14ac:dyDescent="0.35">
      <c r="B26" s="3" t="s">
        <v>34</v>
      </c>
      <c r="C26" s="292" t="s">
        <v>30</v>
      </c>
      <c r="D26" s="293"/>
      <c r="E26" s="59" t="s">
        <v>31</v>
      </c>
      <c r="F26" s="59"/>
      <c r="G26" s="59"/>
      <c r="H26" s="175">
        <v>343</v>
      </c>
      <c r="I26" s="175">
        <v>302</v>
      </c>
      <c r="J26" s="175">
        <v>0</v>
      </c>
      <c r="K26" s="175">
        <v>371</v>
      </c>
      <c r="L26" s="175">
        <v>339</v>
      </c>
      <c r="M26" s="175">
        <v>0</v>
      </c>
    </row>
    <row r="27" spans="2:13" x14ac:dyDescent="0.35">
      <c r="B27" s="3" t="s">
        <v>35</v>
      </c>
      <c r="C27" s="292" t="s">
        <v>36</v>
      </c>
      <c r="D27" s="293"/>
      <c r="E27" s="59"/>
      <c r="F27" s="59"/>
      <c r="G27" s="59" t="s">
        <v>31</v>
      </c>
      <c r="H27" s="175">
        <v>471</v>
      </c>
      <c r="I27" s="175">
        <v>409</v>
      </c>
      <c r="J27" s="175">
        <v>176</v>
      </c>
      <c r="K27" s="175">
        <v>485</v>
      </c>
      <c r="L27" s="175">
        <v>444</v>
      </c>
      <c r="M27" s="175">
        <v>164</v>
      </c>
    </row>
    <row r="28" spans="2:13" hidden="1" x14ac:dyDescent="0.35">
      <c r="B28" s="3"/>
      <c r="C28" s="292"/>
      <c r="D28" s="293"/>
      <c r="E28" s="58"/>
      <c r="F28" s="58"/>
      <c r="G28" s="59"/>
      <c r="H28" s="58"/>
      <c r="I28" s="58"/>
      <c r="J28" s="58"/>
      <c r="K28" s="58"/>
      <c r="L28" s="58"/>
      <c r="M28" s="58"/>
    </row>
    <row r="29" spans="2:13" hidden="1" x14ac:dyDescent="0.35">
      <c r="B29" s="3"/>
      <c r="C29" s="292"/>
      <c r="D29" s="293"/>
      <c r="E29" s="58"/>
      <c r="F29" s="58"/>
      <c r="G29" s="59"/>
      <c r="H29" s="58"/>
      <c r="I29" s="58"/>
      <c r="J29" s="58"/>
      <c r="K29" s="58"/>
      <c r="L29" s="58"/>
      <c r="M29" s="58"/>
    </row>
    <row r="30" spans="2:13" hidden="1" x14ac:dyDescent="0.35">
      <c r="B30" s="3"/>
      <c r="C30" s="292"/>
      <c r="D30" s="293"/>
      <c r="E30" s="58"/>
      <c r="F30" s="58"/>
      <c r="G30" s="59"/>
      <c r="H30" s="58"/>
      <c r="I30" s="58"/>
      <c r="J30" s="58"/>
      <c r="K30" s="58"/>
      <c r="L30" s="58"/>
      <c r="M30" s="58"/>
    </row>
    <row r="31" spans="2:13" hidden="1" x14ac:dyDescent="0.35">
      <c r="B31" s="3"/>
      <c r="C31" s="292"/>
      <c r="D31" s="293"/>
      <c r="E31" s="58"/>
      <c r="F31" s="58"/>
      <c r="G31" s="59"/>
      <c r="H31" s="58"/>
      <c r="I31" s="58"/>
      <c r="J31" s="58"/>
      <c r="K31" s="58"/>
      <c r="L31" s="58"/>
      <c r="M31" s="58"/>
    </row>
    <row r="32" spans="2:13" hidden="1" x14ac:dyDescent="0.35">
      <c r="B32" s="3"/>
      <c r="C32" s="292"/>
      <c r="D32" s="293"/>
      <c r="E32" s="58"/>
      <c r="F32" s="58"/>
      <c r="G32" s="59"/>
      <c r="H32" s="58"/>
      <c r="I32" s="58"/>
      <c r="J32" s="58"/>
      <c r="K32" s="58"/>
      <c r="L32" s="58"/>
      <c r="M32" s="58"/>
    </row>
    <row r="33" spans="2:13" hidden="1" x14ac:dyDescent="0.35">
      <c r="B33" s="3"/>
      <c r="C33" s="292"/>
      <c r="D33" s="293"/>
      <c r="E33" s="58"/>
      <c r="F33" s="58"/>
      <c r="G33" s="59"/>
      <c r="H33" s="58"/>
      <c r="I33" s="58"/>
      <c r="J33" s="58"/>
      <c r="K33" s="58"/>
      <c r="L33" s="58"/>
      <c r="M33" s="58"/>
    </row>
    <row r="34" spans="2:13" hidden="1" x14ac:dyDescent="0.35">
      <c r="B34" s="3"/>
      <c r="C34" s="292"/>
      <c r="D34" s="293"/>
      <c r="E34" s="58"/>
      <c r="F34" s="58"/>
      <c r="G34" s="59"/>
      <c r="H34" s="58"/>
      <c r="I34" s="58"/>
      <c r="J34" s="58"/>
      <c r="K34" s="58"/>
      <c r="L34" s="58"/>
      <c r="M34" s="58"/>
    </row>
    <row r="35" spans="2:13" hidden="1" x14ac:dyDescent="0.35">
      <c r="B35" s="3"/>
      <c r="C35" s="292"/>
      <c r="D35" s="293"/>
      <c r="E35" s="58"/>
      <c r="F35" s="58"/>
      <c r="G35" s="59"/>
      <c r="H35" s="58"/>
      <c r="I35" s="58"/>
      <c r="J35" s="58"/>
      <c r="K35" s="58"/>
      <c r="L35" s="58"/>
      <c r="M35" s="58"/>
    </row>
    <row r="36" spans="2:13" hidden="1" x14ac:dyDescent="0.35">
      <c r="B36" s="3"/>
      <c r="C36" s="292"/>
      <c r="D36" s="293"/>
      <c r="E36" s="58"/>
      <c r="F36" s="58"/>
      <c r="G36" s="59"/>
      <c r="H36" s="58"/>
      <c r="I36" s="58"/>
      <c r="J36" s="58"/>
      <c r="K36" s="58"/>
      <c r="L36" s="58"/>
      <c r="M36" s="58"/>
    </row>
    <row r="37" spans="2:13" hidden="1" x14ac:dyDescent="0.35">
      <c r="B37" s="3"/>
      <c r="C37" s="292"/>
      <c r="D37" s="293"/>
      <c r="E37" s="58"/>
      <c r="F37" s="58"/>
      <c r="G37" s="59"/>
      <c r="H37" s="58"/>
      <c r="I37" s="58"/>
      <c r="J37" s="58"/>
      <c r="K37" s="58"/>
      <c r="L37" s="58"/>
      <c r="M37" s="58"/>
    </row>
    <row r="38" spans="2:13" hidden="1" x14ac:dyDescent="0.35">
      <c r="B38" s="3"/>
      <c r="C38" s="292"/>
      <c r="D38" s="293"/>
      <c r="E38" s="165"/>
      <c r="F38" s="165"/>
      <c r="G38" s="166"/>
      <c r="H38" s="58"/>
      <c r="I38" s="58"/>
      <c r="J38" s="58"/>
      <c r="K38" s="58"/>
      <c r="L38" s="58"/>
      <c r="M38" s="58"/>
    </row>
    <row r="39" spans="2:13" x14ac:dyDescent="0.35">
      <c r="B39" s="60"/>
      <c r="E39" s="61"/>
      <c r="F39" s="61"/>
      <c r="G39" s="60" t="s">
        <v>16</v>
      </c>
      <c r="H39" s="58">
        <f t="shared" ref="H39" si="1">SUM(H23:H38)</f>
        <v>1404</v>
      </c>
      <c r="I39" s="58">
        <f t="shared" ref="I39" si="2">SUM(I23:I38)</f>
        <v>1243</v>
      </c>
      <c r="J39" s="58">
        <f t="shared" ref="J39:L39" si="3">SUM(J23:J38)</f>
        <v>176</v>
      </c>
      <c r="K39" s="58">
        <f t="shared" ref="K39:M39" si="4">SUM(K23:K38)</f>
        <v>1535</v>
      </c>
      <c r="L39" s="58">
        <f t="shared" si="3"/>
        <v>1431</v>
      </c>
      <c r="M39" s="58">
        <f t="shared" si="4"/>
        <v>164</v>
      </c>
    </row>
    <row r="40" spans="2:13" x14ac:dyDescent="0.35">
      <c r="H40" s="41"/>
    </row>
  </sheetData>
  <mergeCells count="20">
    <mergeCell ref="H21:M21"/>
    <mergeCell ref="C36:D36"/>
    <mergeCell ref="C37:D37"/>
    <mergeCell ref="C38:D38"/>
    <mergeCell ref="C28:D28"/>
    <mergeCell ref="C29:D29"/>
    <mergeCell ref="C30:D30"/>
    <mergeCell ref="C31:D31"/>
    <mergeCell ref="C32:D32"/>
    <mergeCell ref="C33:D33"/>
    <mergeCell ref="C23:D23"/>
    <mergeCell ref="C24:D24"/>
    <mergeCell ref="C25:D25"/>
    <mergeCell ref="C26:D26"/>
    <mergeCell ref="B21:B22"/>
    <mergeCell ref="C21:D22"/>
    <mergeCell ref="E21:G21"/>
    <mergeCell ref="C34:D34"/>
    <mergeCell ref="C35:D35"/>
    <mergeCell ref="C27:D27"/>
  </mergeCells>
  <pageMargins left="0.7" right="0.7" top="0.75" bottom="0.75" header="0.3" footer="0.3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9861-9992-4762-A382-AD3E95711080}">
  <sheetPr>
    <tabColor theme="0"/>
    <pageSetUpPr fitToPage="1"/>
  </sheetPr>
  <dimension ref="A1:F48"/>
  <sheetViews>
    <sheetView showGridLines="0" topLeftCell="B1" workbookViewId="0">
      <selection activeCell="F4" sqref="F4"/>
    </sheetView>
  </sheetViews>
  <sheetFormatPr defaultColWidth="8.81640625" defaultRowHeight="13.5" x14ac:dyDescent="0.35"/>
  <cols>
    <col min="1" max="1" width="2" style="1" customWidth="1"/>
    <col min="2" max="2" width="33.54296875" style="71" customWidth="1"/>
    <col min="3" max="3" width="43.1796875" style="1" customWidth="1"/>
    <col min="4" max="5" width="11.7265625" style="1" customWidth="1"/>
    <col min="6" max="6" width="28.453125" style="1" customWidth="1"/>
    <col min="7" max="16384" width="8.81640625" style="1"/>
  </cols>
  <sheetData>
    <row r="1" spans="1:6" x14ac:dyDescent="0.35">
      <c r="A1" s="29" t="str">
        <f>Demographics!A1</f>
        <v>RFP APPENDIX 1:  SITE DATA</v>
      </c>
      <c r="C1" s="133"/>
      <c r="D1" s="133"/>
      <c r="E1" s="133"/>
      <c r="F1" s="133"/>
    </row>
    <row r="2" spans="1:6" x14ac:dyDescent="0.35">
      <c r="A2" s="2" t="str">
        <f>Demographics!A2</f>
        <v>UNIVERSITY OF NORTH CAROLINA AT PEMBROKE</v>
      </c>
    </row>
    <row r="3" spans="1:6" x14ac:dyDescent="0.35">
      <c r="A3" s="2" t="s">
        <v>352</v>
      </c>
      <c r="C3" s="79"/>
    </row>
    <row r="4" spans="1:6" x14ac:dyDescent="0.35">
      <c r="B4" s="28"/>
      <c r="C4" s="21" t="s">
        <v>353</v>
      </c>
    </row>
    <row r="5" spans="1:6" x14ac:dyDescent="0.35">
      <c r="C5" s="21" t="s">
        <v>354</v>
      </c>
    </row>
    <row r="6" spans="1:6" ht="4.1500000000000004" customHeight="1" x14ac:dyDescent="0.35"/>
    <row r="7" spans="1:6" x14ac:dyDescent="0.35">
      <c r="B7" s="291" t="s">
        <v>355</v>
      </c>
      <c r="C7" s="354" t="s">
        <v>356</v>
      </c>
      <c r="D7" s="355" t="s">
        <v>357</v>
      </c>
      <c r="E7" s="355"/>
      <c r="F7" s="354" t="s">
        <v>358</v>
      </c>
    </row>
    <row r="8" spans="1:6" ht="40.5" x14ac:dyDescent="0.35">
      <c r="B8" s="291"/>
      <c r="C8" s="354"/>
      <c r="D8" s="55" t="s">
        <v>359</v>
      </c>
      <c r="E8" s="55" t="s">
        <v>360</v>
      </c>
      <c r="F8" s="354"/>
    </row>
    <row r="9" spans="1:6" x14ac:dyDescent="0.35">
      <c r="B9" s="356" t="s">
        <v>361</v>
      </c>
      <c r="C9" s="56" t="s">
        <v>362</v>
      </c>
      <c r="D9" s="6" t="s">
        <v>363</v>
      </c>
      <c r="E9" s="6" t="s">
        <v>364</v>
      </c>
      <c r="F9" s="6"/>
    </row>
    <row r="10" spans="1:6" ht="27" x14ac:dyDescent="0.35">
      <c r="B10" s="356"/>
      <c r="C10" s="56" t="s">
        <v>365</v>
      </c>
      <c r="D10" s="6" t="s">
        <v>363</v>
      </c>
      <c r="E10" s="6" t="s">
        <v>363</v>
      </c>
      <c r="F10" s="6"/>
    </row>
    <row r="11" spans="1:6" x14ac:dyDescent="0.35">
      <c r="B11" s="356"/>
      <c r="C11" s="56" t="s">
        <v>366</v>
      </c>
      <c r="D11" s="6" t="s">
        <v>363</v>
      </c>
      <c r="E11" s="6" t="s">
        <v>363</v>
      </c>
      <c r="F11" s="6"/>
    </row>
    <row r="12" spans="1:6" x14ac:dyDescent="0.35">
      <c r="B12" s="356"/>
      <c r="C12" s="56" t="s">
        <v>367</v>
      </c>
      <c r="D12" s="6" t="s">
        <v>368</v>
      </c>
      <c r="E12" s="6" t="s">
        <v>368</v>
      </c>
      <c r="F12" s="6"/>
    </row>
    <row r="13" spans="1:6" ht="30" customHeight="1" x14ac:dyDescent="0.35">
      <c r="B13" s="340" t="s">
        <v>369</v>
      </c>
      <c r="C13" s="214" t="s">
        <v>370</v>
      </c>
      <c r="D13" s="6" t="s">
        <v>363</v>
      </c>
      <c r="E13" s="6" t="s">
        <v>363</v>
      </c>
      <c r="F13" s="6"/>
    </row>
    <row r="14" spans="1:6" ht="15" customHeight="1" x14ac:dyDescent="0.35">
      <c r="B14" s="353"/>
      <c r="C14" s="56" t="s">
        <v>371</v>
      </c>
      <c r="D14" s="6" t="s">
        <v>363</v>
      </c>
      <c r="E14" s="6" t="s">
        <v>363</v>
      </c>
      <c r="F14" s="6"/>
    </row>
    <row r="15" spans="1:6" ht="30" customHeight="1" x14ac:dyDescent="0.35">
      <c r="B15" s="310" t="s">
        <v>372</v>
      </c>
      <c r="C15" s="56" t="s">
        <v>370</v>
      </c>
      <c r="D15" s="6" t="s">
        <v>363</v>
      </c>
      <c r="E15" s="6" t="s">
        <v>363</v>
      </c>
      <c r="F15" s="6"/>
    </row>
    <row r="16" spans="1:6" ht="15" customHeight="1" x14ac:dyDescent="0.35">
      <c r="B16" s="353"/>
      <c r="C16" s="56" t="s">
        <v>371</v>
      </c>
      <c r="D16" s="6" t="s">
        <v>363</v>
      </c>
      <c r="E16" s="6" t="s">
        <v>363</v>
      </c>
      <c r="F16" s="6"/>
    </row>
    <row r="17" spans="2:6" ht="27" x14ac:dyDescent="0.35">
      <c r="B17" s="73" t="s">
        <v>373</v>
      </c>
      <c r="C17" s="56" t="s">
        <v>374</v>
      </c>
      <c r="D17" s="6" t="s">
        <v>363</v>
      </c>
      <c r="E17" s="6" t="s">
        <v>363</v>
      </c>
      <c r="F17" s="6"/>
    </row>
    <row r="18" spans="2:6" ht="27" x14ac:dyDescent="0.35">
      <c r="B18" s="73" t="s">
        <v>375</v>
      </c>
      <c r="C18" s="56" t="s">
        <v>376</v>
      </c>
      <c r="D18" s="6" t="s">
        <v>368</v>
      </c>
      <c r="E18" s="6" t="s">
        <v>368</v>
      </c>
      <c r="F18" s="6"/>
    </row>
    <row r="19" spans="2:6" ht="27" x14ac:dyDescent="0.35">
      <c r="B19" s="356" t="s">
        <v>377</v>
      </c>
      <c r="C19" s="56" t="s">
        <v>378</v>
      </c>
      <c r="D19" s="6" t="s">
        <v>368</v>
      </c>
      <c r="E19" s="6" t="s">
        <v>368</v>
      </c>
      <c r="F19" s="6" t="s">
        <v>379</v>
      </c>
    </row>
    <row r="20" spans="2:6" x14ac:dyDescent="0.35">
      <c r="B20" s="356"/>
      <c r="C20" s="56" t="s">
        <v>380</v>
      </c>
      <c r="D20" s="6" t="s">
        <v>368</v>
      </c>
      <c r="E20" s="6" t="s">
        <v>363</v>
      </c>
      <c r="F20" s="6"/>
    </row>
    <row r="21" spans="2:6" ht="27" x14ac:dyDescent="0.35">
      <c r="B21" s="356" t="s">
        <v>381</v>
      </c>
      <c r="C21" s="56" t="s">
        <v>370</v>
      </c>
      <c r="D21" s="6" t="s">
        <v>363</v>
      </c>
      <c r="E21" s="6" t="s">
        <v>363</v>
      </c>
      <c r="F21" s="6"/>
    </row>
    <row r="22" spans="2:6" x14ac:dyDescent="0.35">
      <c r="B22" s="356"/>
      <c r="C22" s="56" t="s">
        <v>382</v>
      </c>
      <c r="D22" s="6" t="s">
        <v>363</v>
      </c>
      <c r="E22" s="6" t="s">
        <v>363</v>
      </c>
      <c r="F22" s="6"/>
    </row>
    <row r="23" spans="2:6" x14ac:dyDescent="0.35">
      <c r="B23" s="356"/>
      <c r="C23" s="56" t="s">
        <v>383</v>
      </c>
      <c r="D23" s="6"/>
      <c r="E23" s="6" t="s">
        <v>363</v>
      </c>
      <c r="F23" s="6" t="s">
        <v>384</v>
      </c>
    </row>
    <row r="24" spans="2:6" x14ac:dyDescent="0.35">
      <c r="B24" s="356"/>
      <c r="C24" s="56" t="s">
        <v>385</v>
      </c>
      <c r="D24" s="6" t="s">
        <v>363</v>
      </c>
      <c r="E24" s="6" t="s">
        <v>363</v>
      </c>
      <c r="F24" s="6"/>
    </row>
    <row r="25" spans="2:6" x14ac:dyDescent="0.35">
      <c r="B25" s="356"/>
      <c r="C25" s="56" t="s">
        <v>386</v>
      </c>
      <c r="D25" s="6" t="s">
        <v>363</v>
      </c>
      <c r="E25" s="6" t="s">
        <v>363</v>
      </c>
      <c r="F25" s="6" t="s">
        <v>384</v>
      </c>
    </row>
    <row r="26" spans="2:6" x14ac:dyDescent="0.35">
      <c r="B26" s="356" t="s">
        <v>387</v>
      </c>
      <c r="C26" s="56" t="s">
        <v>388</v>
      </c>
      <c r="D26" s="6" t="s">
        <v>363</v>
      </c>
      <c r="E26" s="6" t="s">
        <v>363</v>
      </c>
      <c r="F26" s="6"/>
    </row>
    <row r="27" spans="2:6" x14ac:dyDescent="0.35">
      <c r="B27" s="356"/>
      <c r="C27" s="56" t="s">
        <v>389</v>
      </c>
      <c r="D27" s="6" t="s">
        <v>363</v>
      </c>
      <c r="E27" s="6" t="s">
        <v>363</v>
      </c>
      <c r="F27" s="6"/>
    </row>
    <row r="28" spans="2:6" ht="27" x14ac:dyDescent="0.35">
      <c r="B28" s="356" t="s">
        <v>390</v>
      </c>
      <c r="C28" s="56" t="s">
        <v>391</v>
      </c>
      <c r="D28" s="6" t="s">
        <v>363</v>
      </c>
      <c r="E28" s="6" t="s">
        <v>363</v>
      </c>
      <c r="F28" s="6" t="s">
        <v>392</v>
      </c>
    </row>
    <row r="29" spans="2:6" ht="27" x14ac:dyDescent="0.35">
      <c r="B29" s="356"/>
      <c r="C29" s="56" t="s">
        <v>391</v>
      </c>
      <c r="D29" s="6" t="s">
        <v>363</v>
      </c>
      <c r="E29" s="6" t="s">
        <v>363</v>
      </c>
      <c r="F29" s="6"/>
    </row>
    <row r="30" spans="2:6" ht="27" x14ac:dyDescent="0.35">
      <c r="B30" s="73" t="s">
        <v>393</v>
      </c>
      <c r="C30" s="56" t="s">
        <v>394</v>
      </c>
      <c r="D30" s="6" t="s">
        <v>368</v>
      </c>
      <c r="E30" s="6" t="s">
        <v>368</v>
      </c>
      <c r="F30" s="6"/>
    </row>
    <row r="31" spans="2:6" ht="27" x14ac:dyDescent="0.35">
      <c r="B31" s="73" t="s">
        <v>395</v>
      </c>
      <c r="C31" s="56" t="s">
        <v>396</v>
      </c>
      <c r="D31" s="6" t="s">
        <v>363</v>
      </c>
      <c r="E31" s="6" t="s">
        <v>363</v>
      </c>
      <c r="F31" s="6" t="s">
        <v>397</v>
      </c>
    </row>
    <row r="32" spans="2:6" x14ac:dyDescent="0.35">
      <c r="B32" s="73" t="s">
        <v>398</v>
      </c>
      <c r="C32" s="56" t="s">
        <v>399</v>
      </c>
      <c r="D32" s="6" t="s">
        <v>363</v>
      </c>
      <c r="E32" s="6" t="s">
        <v>363</v>
      </c>
      <c r="F32" s="6"/>
    </row>
    <row r="33" spans="2:6" ht="27" x14ac:dyDescent="0.35">
      <c r="B33" s="356" t="s">
        <v>400</v>
      </c>
      <c r="C33" s="56" t="s">
        <v>401</v>
      </c>
      <c r="D33" s="6" t="s">
        <v>363</v>
      </c>
      <c r="E33" s="6" t="s">
        <v>363</v>
      </c>
      <c r="F33" s="6"/>
    </row>
    <row r="34" spans="2:6" ht="27" x14ac:dyDescent="0.35">
      <c r="B34" s="356"/>
      <c r="C34" s="56" t="s">
        <v>402</v>
      </c>
      <c r="D34" s="6" t="s">
        <v>363</v>
      </c>
      <c r="E34" s="6" t="s">
        <v>363</v>
      </c>
      <c r="F34" s="6"/>
    </row>
    <row r="35" spans="2:6" ht="27" x14ac:dyDescent="0.35">
      <c r="B35" s="356"/>
      <c r="C35" s="56" t="s">
        <v>403</v>
      </c>
      <c r="D35" s="6" t="s">
        <v>368</v>
      </c>
      <c r="E35" s="6" t="s">
        <v>368</v>
      </c>
      <c r="F35" s="6"/>
    </row>
    <row r="36" spans="2:6" ht="27" x14ac:dyDescent="0.35">
      <c r="B36" s="356" t="s">
        <v>404</v>
      </c>
      <c r="C36" s="56" t="s">
        <v>405</v>
      </c>
      <c r="D36" s="6" t="s">
        <v>368</v>
      </c>
      <c r="E36" s="6" t="s">
        <v>368</v>
      </c>
      <c r="F36" s="6"/>
    </row>
    <row r="37" spans="2:6" ht="27" x14ac:dyDescent="0.35">
      <c r="B37" s="356"/>
      <c r="C37" s="56" t="s">
        <v>406</v>
      </c>
      <c r="D37" s="6" t="s">
        <v>368</v>
      </c>
      <c r="E37" s="6" t="s">
        <v>368</v>
      </c>
      <c r="F37" s="6"/>
    </row>
    <row r="38" spans="2:6" ht="40.5" x14ac:dyDescent="0.35">
      <c r="B38" s="310" t="s">
        <v>407</v>
      </c>
      <c r="C38" s="56" t="s">
        <v>408</v>
      </c>
      <c r="D38" s="6" t="s">
        <v>363</v>
      </c>
      <c r="E38" s="6" t="s">
        <v>363</v>
      </c>
      <c r="F38" s="6"/>
    </row>
    <row r="39" spans="2:6" x14ac:dyDescent="0.35">
      <c r="B39" s="353"/>
      <c r="C39" s="56" t="s">
        <v>399</v>
      </c>
      <c r="D39" s="6" t="s">
        <v>363</v>
      </c>
      <c r="E39" s="6" t="s">
        <v>363</v>
      </c>
      <c r="F39" s="6"/>
    </row>
    <row r="40" spans="2:6" x14ac:dyDescent="0.35">
      <c r="B40" s="356" t="s">
        <v>409</v>
      </c>
      <c r="C40" s="56" t="s">
        <v>410</v>
      </c>
      <c r="D40" s="6" t="s">
        <v>368</v>
      </c>
      <c r="E40" s="6" t="s">
        <v>368</v>
      </c>
      <c r="F40" s="6"/>
    </row>
    <row r="41" spans="2:6" ht="27" x14ac:dyDescent="0.35">
      <c r="B41" s="356"/>
      <c r="C41" s="56" t="s">
        <v>411</v>
      </c>
      <c r="D41" s="6" t="s">
        <v>368</v>
      </c>
      <c r="E41" s="6" t="s">
        <v>368</v>
      </c>
      <c r="F41" s="6"/>
    </row>
    <row r="42" spans="2:6" ht="27" x14ac:dyDescent="0.35">
      <c r="B42" s="356"/>
      <c r="C42" s="56" t="s">
        <v>412</v>
      </c>
      <c r="D42" s="6" t="s">
        <v>368</v>
      </c>
      <c r="E42" s="6" t="s">
        <v>368</v>
      </c>
      <c r="F42" s="6"/>
    </row>
    <row r="43" spans="2:6" x14ac:dyDescent="0.35">
      <c r="B43" s="356"/>
      <c r="C43" s="56" t="s">
        <v>413</v>
      </c>
      <c r="D43" s="6" t="s">
        <v>368</v>
      </c>
      <c r="E43" s="6" t="s">
        <v>368</v>
      </c>
      <c r="F43" s="6"/>
    </row>
    <row r="44" spans="2:6" x14ac:dyDescent="0.35">
      <c r="B44" s="74"/>
      <c r="C44" s="75"/>
    </row>
    <row r="45" spans="2:6" x14ac:dyDescent="0.35">
      <c r="B45" s="74"/>
      <c r="C45" s="75"/>
    </row>
    <row r="46" spans="2:6" x14ac:dyDescent="0.35">
      <c r="B46" s="74"/>
      <c r="C46" s="75"/>
    </row>
    <row r="47" spans="2:6" x14ac:dyDescent="0.35">
      <c r="B47" s="74"/>
      <c r="C47" s="75"/>
    </row>
    <row r="48" spans="2:6" x14ac:dyDescent="0.35">
      <c r="B48" s="74"/>
      <c r="C48" s="75"/>
    </row>
  </sheetData>
  <mergeCells count="15">
    <mergeCell ref="B36:B37"/>
    <mergeCell ref="B38:B39"/>
    <mergeCell ref="B40:B43"/>
    <mergeCell ref="B15:B16"/>
    <mergeCell ref="B19:B20"/>
    <mergeCell ref="B21:B25"/>
    <mergeCell ref="B26:B27"/>
    <mergeCell ref="B28:B29"/>
    <mergeCell ref="B33:B35"/>
    <mergeCell ref="B13:B14"/>
    <mergeCell ref="B7:B8"/>
    <mergeCell ref="C7:C8"/>
    <mergeCell ref="D7:E7"/>
    <mergeCell ref="F7:F8"/>
    <mergeCell ref="B9:B12"/>
  </mergeCells>
  <pageMargins left="0.7" right="0.7" top="0.75" bottom="0.75" header="0.3" footer="0.3"/>
  <pageSetup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C7B6-584F-43D7-A386-C7C0EACB2C76}">
  <sheetPr>
    <tabColor theme="0"/>
  </sheetPr>
  <dimension ref="A1:N34"/>
  <sheetViews>
    <sheetView showGridLines="0" workbookViewId="0">
      <selection activeCell="G10" sqref="G10"/>
    </sheetView>
  </sheetViews>
  <sheetFormatPr defaultColWidth="8.7265625" defaultRowHeight="13.5" x14ac:dyDescent="0.35"/>
  <cols>
    <col min="1" max="1" width="2" style="1" customWidth="1"/>
    <col min="2" max="2" width="43" style="2" customWidth="1"/>
    <col min="3" max="3" width="14.7265625" style="1" customWidth="1"/>
    <col min="4" max="4" width="15.7265625" style="1" customWidth="1"/>
    <col min="5" max="5" width="16" style="1" customWidth="1"/>
    <col min="6" max="7" width="13.7265625" style="1" customWidth="1"/>
    <col min="8" max="8" width="15" style="1" customWidth="1"/>
    <col min="9" max="9" width="13.7265625" style="1" customWidth="1"/>
    <col min="10" max="11" width="13.7265625" style="1" hidden="1" customWidth="1"/>
    <col min="12" max="12" width="19.26953125" style="1" customWidth="1"/>
    <col min="13" max="14" width="14.453125" style="1" hidden="1" customWidth="1"/>
    <col min="15" max="15" width="15.1796875" style="1" customWidth="1"/>
    <col min="16" max="16" width="16.1796875" style="1" customWidth="1"/>
    <col min="17" max="16384" width="8.7265625" style="1"/>
  </cols>
  <sheetData>
    <row r="1" spans="1:12" x14ac:dyDescent="0.35">
      <c r="A1" s="29" t="str">
        <f>Demographics!A1</f>
        <v>RFP APPENDIX 1:  SITE DATA</v>
      </c>
    </row>
    <row r="2" spans="1:12" x14ac:dyDescent="0.35">
      <c r="A2" s="2" t="str">
        <f>Demographics!A2</f>
        <v>UNIVERSITY OF NORTH CAROLINA AT PEMBROKE</v>
      </c>
    </row>
    <row r="3" spans="1:12" x14ac:dyDescent="0.35">
      <c r="A3" s="2" t="s">
        <v>414</v>
      </c>
    </row>
    <row r="5" spans="1:12" ht="14" thickBot="1" x14ac:dyDescent="0.4">
      <c r="B5" s="259" t="s">
        <v>633</v>
      </c>
    </row>
    <row r="6" spans="1:12" ht="67.5" x14ac:dyDescent="0.35">
      <c r="B6" s="44" t="s">
        <v>415</v>
      </c>
      <c r="C6" s="194" t="s">
        <v>416</v>
      </c>
      <c r="D6" s="195" t="s">
        <v>417</v>
      </c>
      <c r="E6" s="27" t="s">
        <v>418</v>
      </c>
      <c r="F6" s="27" t="s">
        <v>419</v>
      </c>
      <c r="G6" s="27" t="s">
        <v>420</v>
      </c>
      <c r="H6" s="27" t="s">
        <v>421</v>
      </c>
      <c r="I6" s="27" t="s">
        <v>422</v>
      </c>
      <c r="J6" s="27" t="s">
        <v>423</v>
      </c>
      <c r="K6" s="27" t="s">
        <v>424</v>
      </c>
      <c r="L6" s="26" t="s">
        <v>425</v>
      </c>
    </row>
    <row r="7" spans="1:12" x14ac:dyDescent="0.35">
      <c r="B7" s="12" t="s">
        <v>426</v>
      </c>
      <c r="C7" s="199">
        <v>4000</v>
      </c>
      <c r="D7" s="171" t="s">
        <v>427</v>
      </c>
      <c r="E7" s="140">
        <v>0</v>
      </c>
      <c r="F7" s="140">
        <v>1</v>
      </c>
      <c r="G7" s="140" t="s">
        <v>428</v>
      </c>
      <c r="H7" s="257">
        <v>31659</v>
      </c>
      <c r="I7" s="257">
        <v>26279</v>
      </c>
      <c r="J7" s="140"/>
      <c r="K7" s="24">
        <v>0</v>
      </c>
      <c r="L7" s="207" t="s">
        <v>429</v>
      </c>
    </row>
    <row r="8" spans="1:12" x14ac:dyDescent="0.35">
      <c r="B8" s="12" t="s">
        <v>430</v>
      </c>
      <c r="C8" s="199">
        <v>2200</v>
      </c>
      <c r="D8" s="171" t="s">
        <v>427</v>
      </c>
      <c r="E8" s="140">
        <v>1</v>
      </c>
      <c r="F8" s="140">
        <v>0</v>
      </c>
      <c r="G8" s="140" t="s">
        <v>428</v>
      </c>
      <c r="H8" s="257">
        <v>8967</v>
      </c>
      <c r="I8" s="257">
        <v>7798</v>
      </c>
      <c r="J8" s="140"/>
      <c r="K8" s="24">
        <v>0</v>
      </c>
      <c r="L8" s="207">
        <v>0</v>
      </c>
    </row>
    <row r="9" spans="1:12" ht="14" thickBot="1" x14ac:dyDescent="0.4">
      <c r="B9" s="150" t="s">
        <v>4</v>
      </c>
      <c r="C9" s="31"/>
      <c r="D9" s="31"/>
      <c r="E9" s="31"/>
    </row>
    <row r="10" spans="1:12" ht="67.5" x14ac:dyDescent="0.35">
      <c r="B10" s="44" t="s">
        <v>431</v>
      </c>
      <c r="C10" s="27" t="s">
        <v>432</v>
      </c>
      <c r="D10" s="27" t="s">
        <v>433</v>
      </c>
      <c r="E10" s="26" t="s">
        <v>434</v>
      </c>
      <c r="F10" s="45"/>
    </row>
    <row r="11" spans="1:12" ht="27" x14ac:dyDescent="0.35">
      <c r="B11" s="196" t="s">
        <v>435</v>
      </c>
      <c r="C11" s="6">
        <v>400</v>
      </c>
      <c r="D11" s="197">
        <v>21987</v>
      </c>
      <c r="E11" s="198" t="s">
        <v>118</v>
      </c>
    </row>
    <row r="12" spans="1:12" x14ac:dyDescent="0.35">
      <c r="B12" s="1"/>
    </row>
    <row r="13" spans="1:12" ht="14" thickBot="1" x14ac:dyDescent="0.4">
      <c r="B13" s="1"/>
    </row>
    <row r="14" spans="1:12" ht="67.5" x14ac:dyDescent="0.35">
      <c r="B14" s="44" t="s">
        <v>436</v>
      </c>
      <c r="C14" s="27" t="s">
        <v>432</v>
      </c>
      <c r="D14" s="27" t="s">
        <v>437</v>
      </c>
      <c r="E14" s="26" t="s">
        <v>438</v>
      </c>
    </row>
    <row r="15" spans="1:12" ht="27" x14ac:dyDescent="0.35">
      <c r="B15" s="202" t="s">
        <v>435</v>
      </c>
      <c r="C15" s="200">
        <v>425</v>
      </c>
      <c r="D15" s="201">
        <v>19875</v>
      </c>
      <c r="E15" s="198" t="s">
        <v>118</v>
      </c>
    </row>
    <row r="18" spans="2:8" ht="14" thickBot="1" x14ac:dyDescent="0.4"/>
    <row r="19" spans="2:8" ht="14" thickBot="1" x14ac:dyDescent="0.4">
      <c r="E19" s="357" t="s">
        <v>439</v>
      </c>
      <c r="F19" s="358"/>
      <c r="G19" s="359" t="s">
        <v>440</v>
      </c>
      <c r="H19" s="360"/>
    </row>
    <row r="20" spans="2:8" ht="54" x14ac:dyDescent="0.35">
      <c r="B20" s="44" t="s">
        <v>441</v>
      </c>
      <c r="C20" s="27" t="s">
        <v>442</v>
      </c>
      <c r="D20" s="27" t="s">
        <v>443</v>
      </c>
      <c r="E20" s="94" t="s">
        <v>444</v>
      </c>
      <c r="F20" s="94" t="s">
        <v>445</v>
      </c>
      <c r="G20" s="94" t="s">
        <v>444</v>
      </c>
      <c r="H20" s="46" t="s">
        <v>445</v>
      </c>
    </row>
    <row r="21" spans="2:8" x14ac:dyDescent="0.35">
      <c r="B21" s="173" t="s">
        <v>446</v>
      </c>
      <c r="C21" s="206">
        <v>2</v>
      </c>
      <c r="D21" s="206"/>
      <c r="E21" s="258">
        <v>31659</v>
      </c>
      <c r="F21" s="215">
        <v>0</v>
      </c>
      <c r="G21" s="215">
        <v>26279</v>
      </c>
      <c r="H21" s="216">
        <v>0</v>
      </c>
    </row>
    <row r="25" spans="2:8" hidden="1" x14ac:dyDescent="0.35">
      <c r="C25" s="361" t="s">
        <v>447</v>
      </c>
      <c r="D25" s="362"/>
      <c r="E25" s="362"/>
      <c r="F25" s="362"/>
      <c r="G25" s="362"/>
      <c r="H25" s="363"/>
    </row>
    <row r="26" spans="2:8" ht="54" hidden="1" x14ac:dyDescent="0.35">
      <c r="B26" s="44" t="s">
        <v>448</v>
      </c>
      <c r="C26" s="94" t="s">
        <v>449</v>
      </c>
      <c r="D26" s="94" t="s">
        <v>450</v>
      </c>
      <c r="E26" s="94" t="s">
        <v>451</v>
      </c>
      <c r="F26" s="47" t="s">
        <v>452</v>
      </c>
      <c r="G26" s="94" t="s">
        <v>453</v>
      </c>
      <c r="H26" s="46" t="s">
        <v>454</v>
      </c>
    </row>
    <row r="27" spans="2:8" hidden="1" x14ac:dyDescent="0.35">
      <c r="B27" s="12"/>
      <c r="C27" s="3"/>
      <c r="D27" s="3"/>
      <c r="E27" s="3"/>
      <c r="F27" s="8"/>
      <c r="G27" s="8"/>
      <c r="H27" s="20"/>
    </row>
    <row r="28" spans="2:8" hidden="1" x14ac:dyDescent="0.35">
      <c r="B28" s="12" t="s">
        <v>4</v>
      </c>
      <c r="C28" s="3"/>
      <c r="D28" s="3"/>
      <c r="E28" s="3"/>
      <c r="F28" s="3"/>
      <c r="G28" s="3"/>
      <c r="H28" s="17"/>
    </row>
    <row r="29" spans="2:8" hidden="1" x14ac:dyDescent="0.35">
      <c r="B29" s="12"/>
      <c r="C29" s="3"/>
      <c r="D29" s="3"/>
      <c r="E29" s="3"/>
      <c r="F29" s="3"/>
      <c r="G29" s="3"/>
      <c r="H29" s="17"/>
    </row>
    <row r="30" spans="2:8" hidden="1" x14ac:dyDescent="0.35">
      <c r="B30" s="12"/>
      <c r="C30" s="3"/>
      <c r="D30" s="3"/>
      <c r="E30" s="3"/>
      <c r="F30" s="3"/>
      <c r="G30" s="3"/>
      <c r="H30" s="17"/>
    </row>
    <row r="31" spans="2:8" hidden="1" x14ac:dyDescent="0.35">
      <c r="B31" s="12"/>
      <c r="C31" s="3"/>
      <c r="D31" s="3"/>
      <c r="E31" s="3"/>
      <c r="F31" s="3"/>
      <c r="G31" s="3"/>
      <c r="H31" s="17"/>
    </row>
    <row r="32" spans="2:8" hidden="1" x14ac:dyDescent="0.35">
      <c r="B32" s="12"/>
      <c r="C32" s="3"/>
      <c r="D32" s="3"/>
      <c r="E32" s="3"/>
      <c r="F32" s="3"/>
      <c r="G32" s="3"/>
      <c r="H32" s="17"/>
    </row>
    <row r="33" spans="2:8" ht="14" hidden="1" thickBot="1" x14ac:dyDescent="0.4">
      <c r="B33" s="18"/>
      <c r="C33" s="13"/>
      <c r="D33" s="13"/>
      <c r="E33" s="13"/>
      <c r="F33" s="13"/>
      <c r="G33" s="13"/>
      <c r="H33" s="19"/>
    </row>
    <row r="34" spans="2:8" hidden="1" x14ac:dyDescent="0.35"/>
  </sheetData>
  <mergeCells count="3">
    <mergeCell ref="E19:F19"/>
    <mergeCell ref="G19:H19"/>
    <mergeCell ref="C25:H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M15"/>
  <sheetViews>
    <sheetView showGridLines="0" workbookViewId="0">
      <selection activeCell="B15" sqref="B15:M15"/>
    </sheetView>
  </sheetViews>
  <sheetFormatPr defaultColWidth="8.7265625" defaultRowHeight="13.5" x14ac:dyDescent="0.35"/>
  <cols>
    <col min="1" max="1" width="3.1796875" style="1" customWidth="1"/>
    <col min="2" max="2" width="3.7265625" style="1" customWidth="1"/>
    <col min="3" max="11" width="8.7265625" style="1"/>
    <col min="12" max="12" width="10.7265625" style="1" customWidth="1"/>
    <col min="13" max="13" width="31.7265625" style="1" customWidth="1"/>
    <col min="14" max="16384" width="8.7265625" style="1"/>
  </cols>
  <sheetData>
    <row r="1" spans="1:13" x14ac:dyDescent="0.35">
      <c r="A1" s="29" t="str">
        <f>Demographics!A1</f>
        <v>RFP APPENDIX 1:  SITE DATA</v>
      </c>
      <c r="M1" s="1" t="s">
        <v>4</v>
      </c>
    </row>
    <row r="2" spans="1:13" x14ac:dyDescent="0.35">
      <c r="A2" s="2" t="str">
        <f>Demographics!A2</f>
        <v>UNIVERSITY OF NORTH CAROLINA AT PEMBROKE</v>
      </c>
    </row>
    <row r="3" spans="1:13" x14ac:dyDescent="0.35">
      <c r="A3" s="2" t="s">
        <v>455</v>
      </c>
    </row>
    <row r="4" spans="1:13" ht="14" thickBot="1" x14ac:dyDescent="0.4">
      <c r="I4" s="31"/>
    </row>
    <row r="5" spans="1:13" x14ac:dyDescent="0.35">
      <c r="B5" s="367" t="s">
        <v>456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9"/>
    </row>
    <row r="6" spans="1:13" x14ac:dyDescent="0.35">
      <c r="B6" s="364" t="s">
        <v>457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6"/>
    </row>
    <row r="7" spans="1:13" x14ac:dyDescent="0.35">
      <c r="B7" s="364" t="s">
        <v>458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6"/>
    </row>
    <row r="8" spans="1:13" x14ac:dyDescent="0.35">
      <c r="B8" s="364" t="s">
        <v>459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6"/>
    </row>
    <row r="9" spans="1:13" x14ac:dyDescent="0.35">
      <c r="B9" s="364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6"/>
    </row>
    <row r="10" spans="1:13" x14ac:dyDescent="0.35">
      <c r="B10" s="364" t="s">
        <v>460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6"/>
    </row>
    <row r="11" spans="1:13" x14ac:dyDescent="0.35">
      <c r="B11" s="364" t="s">
        <v>461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6"/>
    </row>
    <row r="12" spans="1:13" x14ac:dyDescent="0.35">
      <c r="B12" s="364" t="s">
        <v>462</v>
      </c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6"/>
    </row>
    <row r="13" spans="1:13" x14ac:dyDescent="0.35">
      <c r="B13" s="364" t="s">
        <v>463</v>
      </c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6"/>
    </row>
    <row r="14" spans="1:13" x14ac:dyDescent="0.35">
      <c r="B14" s="364" t="s">
        <v>464</v>
      </c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6"/>
    </row>
    <row r="15" spans="1:13" x14ac:dyDescent="0.35">
      <c r="B15" s="364" t="s">
        <v>465</v>
      </c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6"/>
    </row>
  </sheetData>
  <mergeCells count="11">
    <mergeCell ref="B5:M5"/>
    <mergeCell ref="B6:M6"/>
    <mergeCell ref="B7:M7"/>
    <mergeCell ref="B8:M8"/>
    <mergeCell ref="B9:M9"/>
    <mergeCell ref="B15:M15"/>
    <mergeCell ref="B10:M10"/>
    <mergeCell ref="B11:M11"/>
    <mergeCell ref="B12:M12"/>
    <mergeCell ref="B13:M13"/>
    <mergeCell ref="B14:M1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H21"/>
  <sheetViews>
    <sheetView showGridLines="0" workbookViewId="0">
      <selection activeCell="A5" sqref="A5:XFD6"/>
    </sheetView>
  </sheetViews>
  <sheetFormatPr defaultColWidth="8.7265625" defaultRowHeight="13.5" x14ac:dyDescent="0.35"/>
  <cols>
    <col min="1" max="1" width="2.7265625" style="1" customWidth="1"/>
    <col min="2" max="2" width="42.1796875" style="1" customWidth="1"/>
    <col min="3" max="3" width="12.7265625" style="1" customWidth="1"/>
    <col min="4" max="4" width="1.7265625" style="1" customWidth="1"/>
    <col min="5" max="5" width="32" style="1" customWidth="1"/>
    <col min="6" max="6" width="16.453125" style="1" customWidth="1"/>
    <col min="7" max="7" width="43.453125" style="1" customWidth="1"/>
    <col min="8" max="8" width="21.453125" style="1" customWidth="1"/>
    <col min="9" max="9" width="40.7265625" style="1" customWidth="1"/>
    <col min="10" max="16384" width="8.7265625" style="1"/>
  </cols>
  <sheetData>
    <row r="1" spans="1:8" x14ac:dyDescent="0.35">
      <c r="A1" s="29" t="str">
        <f>Demographics!A1</f>
        <v>RFP APPENDIX 1:  SITE DATA</v>
      </c>
      <c r="D1" s="133"/>
      <c r="E1" s="133"/>
      <c r="F1" s="133"/>
      <c r="G1" s="133"/>
    </row>
    <row r="2" spans="1:8" x14ac:dyDescent="0.35">
      <c r="A2" s="2" t="str">
        <f>Demographics!A2</f>
        <v>UNIVERSITY OF NORTH CAROLINA AT PEMBROKE</v>
      </c>
      <c r="C2" s="21"/>
    </row>
    <row r="3" spans="1:8" x14ac:dyDescent="0.35">
      <c r="A3" s="2" t="s">
        <v>466</v>
      </c>
      <c r="C3" s="21"/>
    </row>
    <row r="6" spans="1:8" ht="13.5" customHeight="1" x14ac:dyDescent="0.35">
      <c r="B6" s="354" t="s">
        <v>467</v>
      </c>
      <c r="C6" s="291" t="s">
        <v>468</v>
      </c>
      <c r="E6" s="354" t="s">
        <v>469</v>
      </c>
      <c r="F6" s="354"/>
      <c r="G6" s="370" t="s">
        <v>243</v>
      </c>
    </row>
    <row r="7" spans="1:8" ht="40.5" x14ac:dyDescent="0.35">
      <c r="B7" s="354"/>
      <c r="C7" s="291"/>
      <c r="E7" s="54" t="s">
        <v>470</v>
      </c>
      <c r="F7" s="55" t="s">
        <v>471</v>
      </c>
      <c r="G7" s="371"/>
    </row>
    <row r="8" spans="1:8" x14ac:dyDescent="0.35">
      <c r="B8" s="93" t="s">
        <v>472</v>
      </c>
      <c r="C8" s="204" t="s">
        <v>473</v>
      </c>
      <c r="E8" s="221" t="s">
        <v>474</v>
      </c>
      <c r="F8" s="6"/>
      <c r="G8" s="203"/>
    </row>
    <row r="9" spans="1:8" x14ac:dyDescent="0.35">
      <c r="B9" s="93" t="s">
        <v>475</v>
      </c>
      <c r="C9" s="204" t="s">
        <v>473</v>
      </c>
      <c r="E9" s="140" t="s">
        <v>476</v>
      </c>
      <c r="F9" s="6"/>
      <c r="G9" s="203"/>
      <c r="H9" s="1" t="s">
        <v>477</v>
      </c>
    </row>
    <row r="10" spans="1:8" x14ac:dyDescent="0.35">
      <c r="B10" s="93" t="s">
        <v>478</v>
      </c>
      <c r="C10" s="204" t="s">
        <v>473</v>
      </c>
      <c r="E10" s="140" t="s">
        <v>476</v>
      </c>
      <c r="F10" s="6"/>
      <c r="G10" s="203"/>
    </row>
    <row r="11" spans="1:8" x14ac:dyDescent="0.35">
      <c r="B11" s="93" t="s">
        <v>479</v>
      </c>
      <c r="C11" s="204" t="s">
        <v>473</v>
      </c>
      <c r="E11" s="140" t="s">
        <v>480</v>
      </c>
      <c r="F11" s="6"/>
      <c r="G11" s="203" t="s">
        <v>481</v>
      </c>
    </row>
    <row r="12" spans="1:8" x14ac:dyDescent="0.35">
      <c r="B12" s="93" t="s">
        <v>482</v>
      </c>
      <c r="C12" s="204" t="s">
        <v>473</v>
      </c>
      <c r="E12" s="140" t="s">
        <v>476</v>
      </c>
      <c r="F12" s="6"/>
      <c r="G12" s="203" t="s">
        <v>483</v>
      </c>
    </row>
    <row r="13" spans="1:8" x14ac:dyDescent="0.35">
      <c r="B13" s="93" t="s">
        <v>484</v>
      </c>
      <c r="C13" s="204" t="s">
        <v>473</v>
      </c>
      <c r="E13" s="140" t="s">
        <v>485</v>
      </c>
      <c r="F13" s="6"/>
      <c r="G13" s="203" t="s">
        <v>481</v>
      </c>
    </row>
    <row r="14" spans="1:8" x14ac:dyDescent="0.35">
      <c r="B14" s="92" t="s">
        <v>486</v>
      </c>
      <c r="C14" s="205" t="s">
        <v>354</v>
      </c>
      <c r="E14" s="221" t="s">
        <v>487</v>
      </c>
      <c r="F14" s="6"/>
      <c r="G14" s="203"/>
    </row>
    <row r="15" spans="1:8" x14ac:dyDescent="0.35">
      <c r="B15" s="93" t="s">
        <v>488</v>
      </c>
      <c r="C15" s="204" t="s">
        <v>473</v>
      </c>
      <c r="E15" s="140" t="s">
        <v>118</v>
      </c>
      <c r="F15" s="6"/>
      <c r="G15" s="203" t="s">
        <v>489</v>
      </c>
    </row>
    <row r="16" spans="1:8" x14ac:dyDescent="0.35">
      <c r="B16" s="92" t="s">
        <v>490</v>
      </c>
      <c r="C16" s="205" t="s">
        <v>473</v>
      </c>
      <c r="E16" s="140" t="s">
        <v>491</v>
      </c>
      <c r="F16" s="6"/>
      <c r="G16" s="203" t="s">
        <v>4</v>
      </c>
    </row>
    <row r="17" spans="2:7" x14ac:dyDescent="0.35">
      <c r="B17" s="93" t="s">
        <v>492</v>
      </c>
      <c r="C17" s="204" t="s">
        <v>473</v>
      </c>
      <c r="E17" s="140" t="s">
        <v>476</v>
      </c>
      <c r="F17" s="6"/>
      <c r="G17" s="203" t="s">
        <v>4</v>
      </c>
    </row>
    <row r="18" spans="2:7" x14ac:dyDescent="0.35">
      <c r="B18" s="3" t="s">
        <v>493</v>
      </c>
      <c r="C18" s="172" t="s">
        <v>354</v>
      </c>
      <c r="E18" s="140" t="s">
        <v>494</v>
      </c>
      <c r="F18" s="140" t="s">
        <v>223</v>
      </c>
      <c r="G18" s="140" t="s">
        <v>495</v>
      </c>
    </row>
    <row r="19" spans="2:7" hidden="1" x14ac:dyDescent="0.35">
      <c r="B19" s="3"/>
      <c r="C19" s="3"/>
      <c r="E19" s="3"/>
      <c r="F19" s="3"/>
      <c r="G19" s="3"/>
    </row>
    <row r="20" spans="2:7" hidden="1" x14ac:dyDescent="0.35">
      <c r="B20" s="3"/>
      <c r="C20" s="3"/>
      <c r="E20" s="3"/>
      <c r="F20" s="3"/>
      <c r="G20" s="3"/>
    </row>
    <row r="21" spans="2:7" hidden="1" x14ac:dyDescent="0.35">
      <c r="B21" s="3"/>
      <c r="C21" s="3"/>
      <c r="E21" s="3"/>
      <c r="F21" s="3"/>
      <c r="G21" s="3"/>
    </row>
  </sheetData>
  <mergeCells count="4">
    <mergeCell ref="G6:G7"/>
    <mergeCell ref="B6:B7"/>
    <mergeCell ref="C6:C7"/>
    <mergeCell ref="E6:F6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12F3-1A62-437A-8407-3D977D4300B7}">
  <sheetPr>
    <tabColor theme="0"/>
    <pageSetUpPr fitToPage="1"/>
  </sheetPr>
  <dimension ref="A1:N67"/>
  <sheetViews>
    <sheetView showGridLines="0" zoomScaleNormal="100" workbookViewId="0">
      <selection activeCell="C50" sqref="C50"/>
    </sheetView>
  </sheetViews>
  <sheetFormatPr defaultColWidth="9.26953125" defaultRowHeight="13.5" customHeight="1" x14ac:dyDescent="0.35"/>
  <cols>
    <col min="1" max="1" width="2" style="1" customWidth="1"/>
    <col min="2" max="2" width="57.7265625" style="1" customWidth="1"/>
    <col min="3" max="6" width="8.7265625" style="1" customWidth="1"/>
    <col min="7" max="7" width="40.7265625" style="1" customWidth="1"/>
    <col min="8" max="8" width="4.7265625" style="1" customWidth="1"/>
    <col min="9" max="9" width="57.7265625" style="1" customWidth="1"/>
    <col min="10" max="13" width="8.7265625" style="9" customWidth="1"/>
    <col min="14" max="14" width="40.7265625" style="1" customWidth="1"/>
    <col min="15" max="16384" width="9.26953125" style="1"/>
  </cols>
  <sheetData>
    <row r="1" spans="1:7" ht="13.5" customHeight="1" x14ac:dyDescent="0.35">
      <c r="A1" s="29" t="str">
        <f>Demographics!A1</f>
        <v>RFP APPENDIX 1:  SITE DATA</v>
      </c>
      <c r="C1" s="133"/>
      <c r="D1" s="133"/>
      <c r="E1" s="133"/>
      <c r="F1" s="133"/>
      <c r="G1" s="133"/>
    </row>
    <row r="2" spans="1:7" ht="13.5" customHeight="1" x14ac:dyDescent="0.35">
      <c r="A2" s="2" t="str">
        <f>Demographics!A2</f>
        <v>UNIVERSITY OF NORTH CAROLINA AT PEMBROKE</v>
      </c>
    </row>
    <row r="3" spans="1:7" ht="13.5" customHeight="1" x14ac:dyDescent="0.35">
      <c r="A3" s="39" t="s">
        <v>496</v>
      </c>
    </row>
    <row r="4" spans="1:7" ht="13.5" customHeight="1" x14ac:dyDescent="0.35">
      <c r="F4" s="21"/>
    </row>
    <row r="5" spans="1:7" ht="13.5" customHeight="1" x14ac:dyDescent="0.35">
      <c r="B5" s="86" t="s">
        <v>497</v>
      </c>
      <c r="C5" s="85" t="s">
        <v>498</v>
      </c>
      <c r="D5" s="76"/>
      <c r="E5" s="76"/>
      <c r="F5" s="21"/>
    </row>
    <row r="6" spans="1:7" ht="13.5" customHeight="1" x14ac:dyDescent="0.35">
      <c r="B6" s="53" t="s">
        <v>499</v>
      </c>
      <c r="C6" s="21" t="s">
        <v>500</v>
      </c>
      <c r="D6" s="76"/>
      <c r="E6" s="76"/>
      <c r="F6" s="21"/>
    </row>
    <row r="7" spans="1:7" ht="13.5" customHeight="1" x14ac:dyDescent="0.35">
      <c r="B7" s="53" t="s">
        <v>501</v>
      </c>
      <c r="C7" s="21" t="s">
        <v>502</v>
      </c>
      <c r="D7" s="76"/>
      <c r="E7" s="76"/>
      <c r="F7" s="21"/>
    </row>
    <row r="8" spans="1:7" ht="13.5" customHeight="1" x14ac:dyDescent="0.35">
      <c r="B8" s="53" t="s">
        <v>503</v>
      </c>
      <c r="C8" s="21" t="s">
        <v>504</v>
      </c>
      <c r="E8" s="76"/>
      <c r="F8" s="21"/>
    </row>
    <row r="9" spans="1:7" ht="13.5" customHeight="1" x14ac:dyDescent="0.35">
      <c r="B9" s="53" t="s">
        <v>505</v>
      </c>
      <c r="C9" s="21" t="s">
        <v>506</v>
      </c>
      <c r="E9" s="76"/>
      <c r="F9" s="21"/>
    </row>
    <row r="10" spans="1:7" ht="13.5" customHeight="1" x14ac:dyDescent="0.35">
      <c r="B10" s="53" t="s">
        <v>507</v>
      </c>
      <c r="E10" s="22"/>
    </row>
    <row r="11" spans="1:7" ht="13.5" customHeight="1" x14ac:dyDescent="0.35">
      <c r="B11" s="53" t="s">
        <v>508</v>
      </c>
      <c r="E11" s="22"/>
    </row>
    <row r="12" spans="1:7" ht="13.5" customHeight="1" x14ac:dyDescent="0.35">
      <c r="B12" s="53" t="s">
        <v>509</v>
      </c>
      <c r="C12" s="76"/>
      <c r="E12" s="76"/>
      <c r="F12" s="21"/>
    </row>
    <row r="13" spans="1:7" ht="13.5" customHeight="1" x14ac:dyDescent="0.35">
      <c r="B13" s="53" t="s">
        <v>510</v>
      </c>
      <c r="C13" s="76"/>
      <c r="D13" s="76"/>
      <c r="E13" s="76"/>
      <c r="F13" s="21"/>
    </row>
    <row r="14" spans="1:7" ht="13.5" customHeight="1" x14ac:dyDescent="0.35">
      <c r="B14" s="76"/>
      <c r="C14" s="76"/>
      <c r="D14" s="76"/>
      <c r="E14" s="76"/>
      <c r="F14" s="21"/>
    </row>
    <row r="15" spans="1:7" ht="13.5" customHeight="1" x14ac:dyDescent="0.35">
      <c r="B15" s="16" t="s">
        <v>511</v>
      </c>
      <c r="C15" s="76"/>
      <c r="D15" s="76"/>
      <c r="E15" s="76"/>
      <c r="F15" s="21"/>
    </row>
    <row r="16" spans="1:7" ht="13.5" customHeight="1" x14ac:dyDescent="0.35">
      <c r="B16" s="372" t="s">
        <v>512</v>
      </c>
      <c r="C16" s="374" t="s">
        <v>513</v>
      </c>
      <c r="D16" s="375"/>
      <c r="E16" s="375"/>
      <c r="F16" s="376"/>
      <c r="G16" s="372" t="s">
        <v>514</v>
      </c>
    </row>
    <row r="17" spans="2:14" ht="26.65" customHeight="1" x14ac:dyDescent="0.35">
      <c r="B17" s="373"/>
      <c r="C17" s="83" t="s">
        <v>363</v>
      </c>
      <c r="D17" s="83" t="s">
        <v>368</v>
      </c>
      <c r="E17" s="83" t="s">
        <v>515</v>
      </c>
      <c r="F17" s="83" t="s">
        <v>516</v>
      </c>
      <c r="G17" s="373"/>
    </row>
    <row r="18" spans="2:14" ht="13.5" customHeight="1" x14ac:dyDescent="0.35">
      <c r="B18" s="56" t="s">
        <v>517</v>
      </c>
      <c r="C18" s="99" t="s">
        <v>518</v>
      </c>
      <c r="D18" s="99" t="s">
        <v>519</v>
      </c>
      <c r="E18" s="99"/>
      <c r="F18" s="99"/>
      <c r="G18" s="88" t="s">
        <v>520</v>
      </c>
    </row>
    <row r="19" spans="2:14" ht="13.5" customHeight="1" x14ac:dyDescent="0.35">
      <c r="B19" s="76"/>
      <c r="C19" s="76"/>
      <c r="D19" s="76"/>
      <c r="E19" s="76"/>
      <c r="F19" s="21"/>
    </row>
    <row r="20" spans="2:14" ht="13.5" customHeight="1" x14ac:dyDescent="0.35">
      <c r="B20" s="76"/>
      <c r="C20" s="76"/>
      <c r="D20" s="76"/>
      <c r="E20" s="76"/>
      <c r="F20" s="21"/>
    </row>
    <row r="21" spans="2:14" ht="13.5" customHeight="1" x14ac:dyDescent="0.35">
      <c r="B21" s="372" t="s">
        <v>512</v>
      </c>
      <c r="C21" s="374" t="s">
        <v>513</v>
      </c>
      <c r="D21" s="375"/>
      <c r="E21" s="375"/>
      <c r="F21" s="376"/>
      <c r="G21" s="372" t="s">
        <v>514</v>
      </c>
      <c r="I21" s="372" t="s">
        <v>512</v>
      </c>
      <c r="J21" s="374" t="s">
        <v>521</v>
      </c>
      <c r="K21" s="375"/>
      <c r="L21" s="375"/>
      <c r="M21" s="376"/>
      <c r="N21" s="372" t="s">
        <v>514</v>
      </c>
    </row>
    <row r="22" spans="2:14" ht="26.65" customHeight="1" x14ac:dyDescent="0.35">
      <c r="B22" s="373"/>
      <c r="C22" s="83" t="s">
        <v>363</v>
      </c>
      <c r="D22" s="83" t="s">
        <v>368</v>
      </c>
      <c r="E22" s="83" t="s">
        <v>515</v>
      </c>
      <c r="F22" s="83" t="s">
        <v>516</v>
      </c>
      <c r="G22" s="373"/>
      <c r="I22" s="373"/>
      <c r="J22" s="83" t="s">
        <v>363</v>
      </c>
      <c r="K22" s="83" t="s">
        <v>368</v>
      </c>
      <c r="L22" s="83" t="s">
        <v>515</v>
      </c>
      <c r="M22" s="83" t="s">
        <v>516</v>
      </c>
      <c r="N22" s="373"/>
    </row>
    <row r="23" spans="2:14" ht="13.5" customHeight="1" x14ac:dyDescent="0.35">
      <c r="B23" s="377" t="s">
        <v>522</v>
      </c>
      <c r="C23" s="378"/>
      <c r="D23" s="378"/>
      <c r="E23" s="378"/>
      <c r="F23" s="378"/>
      <c r="G23" s="379"/>
      <c r="I23" s="386" t="s">
        <v>523</v>
      </c>
      <c r="J23" s="387"/>
      <c r="K23" s="387"/>
      <c r="L23" s="387"/>
      <c r="M23" s="387"/>
      <c r="N23" s="388"/>
    </row>
    <row r="24" spans="2:14" ht="13.5" customHeight="1" x14ac:dyDescent="0.35">
      <c r="B24" s="56" t="s">
        <v>524</v>
      </c>
      <c r="C24" s="99" t="s">
        <v>525</v>
      </c>
      <c r="D24" s="99"/>
      <c r="E24" s="99"/>
      <c r="F24" s="99"/>
      <c r="G24" s="88"/>
      <c r="I24" s="93" t="s">
        <v>472</v>
      </c>
      <c r="J24" s="87" t="s">
        <v>526</v>
      </c>
      <c r="K24" s="87"/>
      <c r="L24" s="87"/>
      <c r="M24" s="99"/>
      <c r="N24" s="88"/>
    </row>
    <row r="25" spans="2:14" ht="13.5" customHeight="1" x14ac:dyDescent="0.35">
      <c r="B25" s="56" t="s">
        <v>527</v>
      </c>
      <c r="C25" s="99"/>
      <c r="D25" s="99"/>
      <c r="E25" s="99"/>
      <c r="F25" s="99"/>
      <c r="G25" s="88"/>
      <c r="I25" s="93" t="s">
        <v>475</v>
      </c>
      <c r="J25" s="87" t="s">
        <v>526</v>
      </c>
      <c r="K25" s="87"/>
      <c r="L25" s="87"/>
      <c r="M25" s="99"/>
      <c r="N25" s="88"/>
    </row>
    <row r="26" spans="2:14" ht="13.5" customHeight="1" x14ac:dyDescent="0.35">
      <c r="B26" s="377" t="s">
        <v>528</v>
      </c>
      <c r="C26" s="378"/>
      <c r="D26" s="378"/>
      <c r="E26" s="378"/>
      <c r="F26" s="378"/>
      <c r="G26" s="379"/>
      <c r="I26" s="93" t="s">
        <v>478</v>
      </c>
      <c r="J26" s="87" t="s">
        <v>526</v>
      </c>
      <c r="K26" s="87"/>
      <c r="L26" s="87"/>
      <c r="M26" s="99"/>
      <c r="N26" s="88"/>
    </row>
    <row r="27" spans="2:14" ht="13.5" customHeight="1" x14ac:dyDescent="0.35">
      <c r="B27" s="56" t="s">
        <v>529</v>
      </c>
      <c r="C27" s="99" t="s">
        <v>525</v>
      </c>
      <c r="D27" s="99"/>
      <c r="E27" s="99"/>
      <c r="F27" s="99"/>
      <c r="G27" s="88"/>
      <c r="I27" s="93" t="s">
        <v>479</v>
      </c>
      <c r="J27" s="87"/>
      <c r="K27" s="87" t="s">
        <v>530</v>
      </c>
      <c r="L27" s="87"/>
      <c r="M27" s="99"/>
      <c r="N27" s="88"/>
    </row>
    <row r="28" spans="2:14" ht="13.5" customHeight="1" x14ac:dyDescent="0.35">
      <c r="B28" s="56" t="s">
        <v>531</v>
      </c>
      <c r="C28" s="99" t="s">
        <v>525</v>
      </c>
      <c r="D28" s="99"/>
      <c r="E28" s="99"/>
      <c r="F28" s="99"/>
      <c r="G28" s="88"/>
      <c r="I28" s="93" t="s">
        <v>482</v>
      </c>
      <c r="J28" s="87" t="s">
        <v>526</v>
      </c>
      <c r="K28" s="87"/>
      <c r="L28" s="87"/>
      <c r="M28" s="99"/>
      <c r="N28" s="88"/>
    </row>
    <row r="29" spans="2:14" ht="13.5" customHeight="1" x14ac:dyDescent="0.35">
      <c r="B29" s="56" t="s">
        <v>532</v>
      </c>
      <c r="C29" s="99" t="s">
        <v>525</v>
      </c>
      <c r="D29" s="99"/>
      <c r="E29" s="99"/>
      <c r="F29" s="99"/>
      <c r="G29" s="88"/>
      <c r="I29" s="93" t="s">
        <v>484</v>
      </c>
      <c r="J29" s="87" t="s">
        <v>526</v>
      </c>
      <c r="K29" s="87"/>
      <c r="L29" s="87"/>
      <c r="M29" s="99"/>
      <c r="N29" s="88"/>
    </row>
    <row r="30" spans="2:14" ht="13.5" customHeight="1" x14ac:dyDescent="0.35">
      <c r="B30" s="56" t="s">
        <v>533</v>
      </c>
      <c r="C30" s="99" t="s">
        <v>525</v>
      </c>
      <c r="D30" s="99"/>
      <c r="E30" s="99"/>
      <c r="F30" s="99"/>
      <c r="G30" s="88"/>
      <c r="I30" s="92" t="s">
        <v>486</v>
      </c>
      <c r="J30" s="87"/>
      <c r="K30" s="87" t="s">
        <v>530</v>
      </c>
      <c r="L30" s="87"/>
      <c r="M30" s="99"/>
      <c r="N30" s="88"/>
    </row>
    <row r="31" spans="2:14" ht="13.5" customHeight="1" x14ac:dyDescent="0.35">
      <c r="B31" s="377" t="s">
        <v>534</v>
      </c>
      <c r="C31" s="378"/>
      <c r="D31" s="378"/>
      <c r="E31" s="378"/>
      <c r="F31" s="378"/>
      <c r="G31" s="379"/>
      <c r="I31" s="93" t="s">
        <v>488</v>
      </c>
      <c r="J31" s="87" t="s">
        <v>526</v>
      </c>
      <c r="K31" s="87"/>
      <c r="L31" s="87"/>
      <c r="M31" s="99"/>
      <c r="N31" s="88"/>
    </row>
    <row r="32" spans="2:14" ht="13.5" customHeight="1" x14ac:dyDescent="0.35">
      <c r="B32" s="56" t="s">
        <v>535</v>
      </c>
      <c r="C32" s="99" t="s">
        <v>525</v>
      </c>
      <c r="D32" s="99"/>
      <c r="E32" s="99"/>
      <c r="F32" s="99"/>
      <c r="G32" s="88"/>
      <c r="I32" s="92" t="s">
        <v>490</v>
      </c>
      <c r="J32" s="87" t="s">
        <v>526</v>
      </c>
      <c r="K32" s="87"/>
      <c r="L32" s="87"/>
      <c r="M32" s="99"/>
      <c r="N32" s="88"/>
    </row>
    <row r="33" spans="2:14" ht="13.5" customHeight="1" x14ac:dyDescent="0.35">
      <c r="B33" s="56" t="s">
        <v>536</v>
      </c>
      <c r="C33" s="99" t="s">
        <v>525</v>
      </c>
      <c r="D33" s="99"/>
      <c r="E33" s="99"/>
      <c r="F33" s="99"/>
      <c r="G33" s="88"/>
      <c r="I33" s="93" t="s">
        <v>492</v>
      </c>
      <c r="J33" s="87" t="s">
        <v>526</v>
      </c>
      <c r="K33" s="87"/>
      <c r="L33" s="87"/>
      <c r="M33" s="99"/>
      <c r="N33" s="88"/>
    </row>
    <row r="34" spans="2:14" ht="13.5" customHeight="1" x14ac:dyDescent="0.35">
      <c r="B34" s="56" t="s">
        <v>537</v>
      </c>
      <c r="C34" s="99"/>
      <c r="D34" s="99"/>
      <c r="E34" s="99"/>
      <c r="F34" s="99"/>
      <c r="G34" s="88"/>
      <c r="I34" s="380" t="s">
        <v>538</v>
      </c>
      <c r="J34" s="381"/>
      <c r="K34" s="381"/>
      <c r="L34" s="381"/>
      <c r="M34" s="381"/>
      <c r="N34" s="382"/>
    </row>
    <row r="35" spans="2:14" ht="13.5" customHeight="1" x14ac:dyDescent="0.35">
      <c r="B35" s="56" t="s">
        <v>539</v>
      </c>
      <c r="C35" s="99" t="s">
        <v>525</v>
      </c>
      <c r="D35" s="99"/>
      <c r="E35" s="99"/>
      <c r="F35" s="99"/>
      <c r="G35" s="88"/>
      <c r="I35" s="56" t="s">
        <v>536</v>
      </c>
      <c r="J35" s="99" t="s">
        <v>526</v>
      </c>
      <c r="K35" s="99"/>
      <c r="L35" s="99"/>
      <c r="M35" s="99"/>
      <c r="N35" s="88"/>
    </row>
    <row r="36" spans="2:14" ht="13.5" customHeight="1" x14ac:dyDescent="0.35">
      <c r="B36" s="56" t="s">
        <v>540</v>
      </c>
      <c r="C36" s="99" t="s">
        <v>525</v>
      </c>
      <c r="D36" s="99"/>
      <c r="E36" s="99"/>
      <c r="F36" s="99"/>
      <c r="G36" s="89"/>
      <c r="I36" s="56" t="s">
        <v>541</v>
      </c>
      <c r="J36" s="99"/>
      <c r="K36" s="99" t="s">
        <v>530</v>
      </c>
      <c r="L36" s="99"/>
      <c r="M36" s="99"/>
      <c r="N36" s="88"/>
    </row>
    <row r="37" spans="2:14" ht="13.5" customHeight="1" x14ac:dyDescent="0.35">
      <c r="B37" s="56" t="s">
        <v>542</v>
      </c>
      <c r="C37" s="99" t="s">
        <v>525</v>
      </c>
      <c r="D37" s="99"/>
      <c r="E37" s="99"/>
      <c r="F37" s="99"/>
      <c r="G37" s="88"/>
      <c r="I37" s="56" t="s">
        <v>543</v>
      </c>
      <c r="J37" s="99"/>
      <c r="K37" s="99" t="s">
        <v>530</v>
      </c>
      <c r="L37" s="99"/>
      <c r="M37" s="99"/>
      <c r="N37" s="88"/>
    </row>
    <row r="38" spans="2:14" ht="13.5" customHeight="1" x14ac:dyDescent="0.35">
      <c r="B38" s="56" t="s">
        <v>544</v>
      </c>
      <c r="C38" s="99" t="s">
        <v>525</v>
      </c>
      <c r="D38" s="99"/>
      <c r="E38" s="99"/>
      <c r="F38" s="99"/>
      <c r="G38" s="88"/>
      <c r="I38" s="56" t="s">
        <v>545</v>
      </c>
      <c r="J38" s="99" t="s">
        <v>526</v>
      </c>
      <c r="K38" s="99" t="s">
        <v>530</v>
      </c>
      <c r="L38" s="99"/>
      <c r="M38" s="99"/>
      <c r="N38" s="88" t="s">
        <v>546</v>
      </c>
    </row>
    <row r="39" spans="2:14" ht="13.5" customHeight="1" x14ac:dyDescent="0.35">
      <c r="B39" s="56" t="s">
        <v>547</v>
      </c>
      <c r="C39" s="99" t="s">
        <v>525</v>
      </c>
      <c r="D39" s="99"/>
      <c r="E39" s="99"/>
      <c r="F39" s="99"/>
      <c r="G39" s="88"/>
      <c r="I39" s="56" t="s">
        <v>548</v>
      </c>
      <c r="J39" s="99"/>
      <c r="K39" s="99" t="s">
        <v>530</v>
      </c>
      <c r="L39" s="99"/>
      <c r="M39" s="99"/>
      <c r="N39" s="88"/>
    </row>
    <row r="40" spans="2:14" ht="13.5" customHeight="1" x14ac:dyDescent="0.35">
      <c r="B40" s="56" t="s">
        <v>549</v>
      </c>
      <c r="C40" s="99" t="s">
        <v>525</v>
      </c>
      <c r="D40" s="99"/>
      <c r="E40" s="99"/>
      <c r="F40" s="99"/>
      <c r="G40" s="88"/>
      <c r="I40" s="56" t="s">
        <v>550</v>
      </c>
      <c r="J40" s="99"/>
      <c r="K40" s="99" t="s">
        <v>530</v>
      </c>
      <c r="L40" s="99"/>
      <c r="M40" s="99"/>
      <c r="N40" s="88"/>
    </row>
    <row r="41" spans="2:14" ht="13.5" customHeight="1" x14ac:dyDescent="0.35">
      <c r="B41" s="56" t="s">
        <v>551</v>
      </c>
      <c r="C41" s="99" t="s">
        <v>525</v>
      </c>
      <c r="D41" s="99"/>
      <c r="E41" s="99"/>
      <c r="F41" s="99"/>
      <c r="G41" s="88"/>
      <c r="I41" s="56" t="s">
        <v>552</v>
      </c>
      <c r="J41" s="99" t="s">
        <v>526</v>
      </c>
      <c r="K41" s="99"/>
      <c r="L41" s="99"/>
      <c r="M41" s="99"/>
      <c r="N41" s="88"/>
    </row>
    <row r="42" spans="2:14" ht="13.5" customHeight="1" x14ac:dyDescent="0.35">
      <c r="B42" s="56" t="s">
        <v>553</v>
      </c>
      <c r="C42" s="99"/>
      <c r="D42" s="99" t="s">
        <v>525</v>
      </c>
      <c r="E42" s="99"/>
      <c r="F42" s="99"/>
      <c r="G42" s="88"/>
      <c r="I42" s="56" t="s">
        <v>554</v>
      </c>
      <c r="J42" s="99"/>
      <c r="K42" s="99" t="s">
        <v>530</v>
      </c>
      <c r="L42" s="99"/>
      <c r="M42" s="99"/>
      <c r="N42" s="88"/>
    </row>
    <row r="43" spans="2:14" ht="13.5" customHeight="1" x14ac:dyDescent="0.35">
      <c r="B43" s="56" t="s">
        <v>555</v>
      </c>
      <c r="C43" s="99" t="s">
        <v>525</v>
      </c>
      <c r="D43" s="99"/>
      <c r="E43" s="99"/>
      <c r="F43" s="99"/>
      <c r="G43" s="88"/>
      <c r="I43" s="56" t="s">
        <v>556</v>
      </c>
      <c r="J43" s="99"/>
      <c r="K43" s="99" t="s">
        <v>530</v>
      </c>
      <c r="L43" s="99"/>
      <c r="M43" s="99"/>
      <c r="N43" s="88"/>
    </row>
    <row r="44" spans="2:14" ht="13.5" customHeight="1" x14ac:dyDescent="0.35">
      <c r="B44" s="56" t="s">
        <v>557</v>
      </c>
      <c r="C44" s="99" t="s">
        <v>525</v>
      </c>
      <c r="D44" s="99"/>
      <c r="E44" s="99"/>
      <c r="F44" s="99"/>
      <c r="G44" s="88"/>
      <c r="I44" s="56" t="s">
        <v>558</v>
      </c>
      <c r="J44" s="99" t="s">
        <v>526</v>
      </c>
      <c r="K44" s="99"/>
      <c r="L44" s="99"/>
      <c r="M44" s="99"/>
      <c r="N44" s="88"/>
    </row>
    <row r="45" spans="2:14" ht="13.5" customHeight="1" x14ac:dyDescent="0.35">
      <c r="B45" s="56" t="s">
        <v>559</v>
      </c>
      <c r="C45" s="99" t="s">
        <v>525</v>
      </c>
      <c r="D45" s="99"/>
      <c r="E45" s="99"/>
      <c r="F45" s="99"/>
      <c r="G45" s="88"/>
      <c r="I45" s="380" t="s">
        <v>560</v>
      </c>
      <c r="J45" s="381"/>
      <c r="K45" s="381"/>
      <c r="L45" s="381"/>
      <c r="M45" s="381"/>
      <c r="N45" s="382"/>
    </row>
    <row r="46" spans="2:14" ht="13.5" customHeight="1" x14ac:dyDescent="0.35">
      <c r="B46" s="56" t="s">
        <v>561</v>
      </c>
      <c r="C46" s="99" t="s">
        <v>525</v>
      </c>
      <c r="D46" s="99"/>
      <c r="E46" s="99"/>
      <c r="F46" s="99"/>
      <c r="G46" s="88"/>
      <c r="I46" s="56" t="s">
        <v>562</v>
      </c>
      <c r="J46" s="99" t="s">
        <v>526</v>
      </c>
      <c r="K46" s="99"/>
      <c r="L46" s="99"/>
      <c r="M46" s="99"/>
      <c r="N46" s="88"/>
    </row>
    <row r="47" spans="2:14" ht="13.5" customHeight="1" x14ac:dyDescent="0.35">
      <c r="B47" s="56" t="s">
        <v>563</v>
      </c>
      <c r="C47" s="99" t="s">
        <v>525</v>
      </c>
      <c r="D47" s="99"/>
      <c r="E47" s="99"/>
      <c r="F47" s="99"/>
      <c r="G47" s="88"/>
      <c r="I47" s="56" t="s">
        <v>564</v>
      </c>
      <c r="J47" s="99"/>
      <c r="K47" s="99" t="s">
        <v>530</v>
      </c>
      <c r="L47" s="99"/>
      <c r="M47" s="99"/>
      <c r="N47" s="90"/>
    </row>
    <row r="48" spans="2:14" ht="13.5" customHeight="1" x14ac:dyDescent="0.35">
      <c r="B48" s="56" t="s">
        <v>565</v>
      </c>
      <c r="C48" s="99" t="s">
        <v>525</v>
      </c>
      <c r="D48" s="99"/>
      <c r="E48" s="99"/>
      <c r="F48" s="99"/>
      <c r="G48" s="88"/>
      <c r="I48" s="56" t="s">
        <v>517</v>
      </c>
      <c r="J48" s="99"/>
      <c r="K48" s="99" t="s">
        <v>530</v>
      </c>
      <c r="L48" s="99"/>
      <c r="M48" s="99"/>
      <c r="N48" s="90"/>
    </row>
    <row r="49" spans="2:14" ht="13.5" customHeight="1" x14ac:dyDescent="0.35">
      <c r="B49" s="222" t="s">
        <v>566</v>
      </c>
      <c r="C49" s="99" t="s">
        <v>525</v>
      </c>
      <c r="D49" s="99"/>
      <c r="E49" s="99"/>
      <c r="F49" s="99"/>
      <c r="G49" s="88"/>
      <c r="I49" s="56" t="s">
        <v>567</v>
      </c>
      <c r="J49" s="99"/>
      <c r="K49" s="99" t="s">
        <v>530</v>
      </c>
      <c r="L49" s="99"/>
      <c r="M49" s="99"/>
      <c r="N49" s="90"/>
    </row>
    <row r="50" spans="2:14" ht="13.5" customHeight="1" x14ac:dyDescent="0.35">
      <c r="B50" s="222" t="s">
        <v>568</v>
      </c>
      <c r="C50" s="99"/>
      <c r="D50" s="99" t="s">
        <v>525</v>
      </c>
      <c r="E50" s="99"/>
      <c r="F50" s="99"/>
      <c r="G50" s="88"/>
      <c r="I50" s="56" t="s">
        <v>569</v>
      </c>
      <c r="J50" s="99"/>
      <c r="K50" s="99" t="s">
        <v>530</v>
      </c>
      <c r="L50" s="99"/>
      <c r="M50" s="99"/>
      <c r="N50" s="90"/>
    </row>
    <row r="51" spans="2:14" ht="13.5" customHeight="1" x14ac:dyDescent="0.35">
      <c r="B51" s="56" t="s">
        <v>570</v>
      </c>
      <c r="C51" s="99" t="s">
        <v>525</v>
      </c>
      <c r="D51" s="99"/>
      <c r="E51" s="99"/>
      <c r="F51" s="99"/>
      <c r="G51" s="88"/>
      <c r="I51" s="56" t="s">
        <v>571</v>
      </c>
      <c r="J51" s="99"/>
      <c r="K51" s="99" t="s">
        <v>530</v>
      </c>
      <c r="L51" s="99"/>
      <c r="M51" s="99"/>
      <c r="N51" s="90"/>
    </row>
    <row r="52" spans="2:14" ht="13.5" customHeight="1" x14ac:dyDescent="0.35">
      <c r="B52" s="56" t="s">
        <v>572</v>
      </c>
      <c r="C52" s="99" t="s">
        <v>525</v>
      </c>
      <c r="D52" s="99"/>
      <c r="E52" s="99"/>
      <c r="F52" s="99"/>
      <c r="G52" s="88"/>
      <c r="I52" s="56" t="s">
        <v>573</v>
      </c>
      <c r="J52" s="99"/>
      <c r="K52" s="99" t="s">
        <v>530</v>
      </c>
      <c r="L52" s="99"/>
      <c r="M52" s="99"/>
      <c r="N52" s="90"/>
    </row>
    <row r="53" spans="2:14" ht="13.5" customHeight="1" x14ac:dyDescent="0.35">
      <c r="B53" s="56" t="s">
        <v>574</v>
      </c>
      <c r="C53" s="99" t="s">
        <v>525</v>
      </c>
      <c r="D53" s="99"/>
      <c r="E53" s="99"/>
      <c r="F53" s="99"/>
      <c r="G53" s="88"/>
      <c r="I53" s="56" t="s">
        <v>575</v>
      </c>
      <c r="J53" s="99"/>
      <c r="K53" s="99" t="s">
        <v>530</v>
      </c>
      <c r="L53" s="99"/>
      <c r="M53" s="99"/>
      <c r="N53" s="90"/>
    </row>
    <row r="54" spans="2:14" ht="13.5" customHeight="1" x14ac:dyDescent="0.35">
      <c r="B54" s="56" t="s">
        <v>576</v>
      </c>
      <c r="C54" s="99" t="s">
        <v>525</v>
      </c>
      <c r="D54" s="99"/>
      <c r="E54" s="99"/>
      <c r="F54" s="99"/>
      <c r="G54" s="88"/>
      <c r="I54" s="56" t="s">
        <v>577</v>
      </c>
      <c r="J54" s="99"/>
      <c r="K54" s="99" t="s">
        <v>530</v>
      </c>
      <c r="L54" s="99"/>
      <c r="M54" s="99"/>
      <c r="N54" s="90"/>
    </row>
    <row r="55" spans="2:14" ht="13.5" customHeight="1" x14ac:dyDescent="0.35">
      <c r="B55" s="56" t="s">
        <v>578</v>
      </c>
      <c r="C55" s="99" t="s">
        <v>525</v>
      </c>
      <c r="D55" s="99"/>
      <c r="E55" s="99"/>
      <c r="F55" s="99"/>
      <c r="G55" s="88"/>
      <c r="I55" s="380" t="s">
        <v>579</v>
      </c>
      <c r="J55" s="381"/>
      <c r="K55" s="381"/>
      <c r="L55" s="381"/>
      <c r="M55" s="381"/>
      <c r="N55" s="382"/>
    </row>
    <row r="56" spans="2:14" ht="13.5" customHeight="1" x14ac:dyDescent="0.35">
      <c r="B56" s="377" t="s">
        <v>580</v>
      </c>
      <c r="C56" s="378"/>
      <c r="D56" s="378"/>
      <c r="E56" s="378"/>
      <c r="F56" s="378"/>
      <c r="G56" s="379"/>
      <c r="I56" s="56" t="s">
        <v>581</v>
      </c>
      <c r="J56" s="99"/>
      <c r="K56" s="99" t="s">
        <v>530</v>
      </c>
      <c r="L56" s="99"/>
      <c r="M56" s="99"/>
      <c r="N56" s="88"/>
    </row>
    <row r="57" spans="2:14" ht="28" customHeight="1" x14ac:dyDescent="0.35">
      <c r="B57" s="77" t="s">
        <v>582</v>
      </c>
      <c r="C57" s="87"/>
      <c r="D57" s="87" t="s">
        <v>530</v>
      </c>
      <c r="E57" s="87"/>
      <c r="F57" s="99"/>
      <c r="G57" s="260" t="s">
        <v>583</v>
      </c>
      <c r="I57" s="56" t="s">
        <v>584</v>
      </c>
      <c r="J57" s="99" t="s">
        <v>526</v>
      </c>
      <c r="K57" s="99"/>
      <c r="L57" s="99"/>
      <c r="M57" s="99"/>
      <c r="N57" s="88"/>
    </row>
    <row r="58" spans="2:14" ht="13.5" customHeight="1" x14ac:dyDescent="0.35">
      <c r="B58" s="56" t="s">
        <v>585</v>
      </c>
      <c r="C58" s="87"/>
      <c r="D58" s="87" t="s">
        <v>530</v>
      </c>
      <c r="E58" s="87"/>
      <c r="F58" s="99"/>
      <c r="G58" s="88"/>
      <c r="I58" s="56" t="s">
        <v>586</v>
      </c>
      <c r="J58" s="99" t="s">
        <v>526</v>
      </c>
      <c r="K58" s="99"/>
      <c r="L58" s="99"/>
      <c r="M58" s="99"/>
      <c r="N58" s="88"/>
    </row>
    <row r="59" spans="2:14" ht="22" customHeight="1" x14ac:dyDescent="0.35">
      <c r="B59" s="56" t="s">
        <v>587</v>
      </c>
      <c r="C59" s="84"/>
      <c r="D59" s="84" t="s">
        <v>530</v>
      </c>
      <c r="E59" s="84"/>
      <c r="F59" s="84"/>
      <c r="G59" s="88"/>
      <c r="I59" s="56" t="s">
        <v>588</v>
      </c>
      <c r="J59" s="99" t="s">
        <v>526</v>
      </c>
      <c r="K59" s="99"/>
      <c r="L59" s="99"/>
      <c r="M59" s="99"/>
      <c r="N59" s="88"/>
    </row>
    <row r="60" spans="2:14" ht="33" customHeight="1" x14ac:dyDescent="0.35">
      <c r="B60" s="56" t="s">
        <v>589</v>
      </c>
      <c r="C60" s="84"/>
      <c r="D60" s="84" t="s">
        <v>530</v>
      </c>
      <c r="E60" s="84"/>
      <c r="F60" s="84"/>
      <c r="G60" s="88"/>
      <c r="I60" s="380" t="s">
        <v>590</v>
      </c>
      <c r="J60" s="381"/>
      <c r="K60" s="381"/>
      <c r="L60" s="381"/>
      <c r="M60" s="381"/>
      <c r="N60" s="382"/>
    </row>
    <row r="61" spans="2:14" ht="21" customHeight="1" x14ac:dyDescent="0.35">
      <c r="B61" s="56" t="s">
        <v>591</v>
      </c>
      <c r="C61" s="99" t="s">
        <v>363</v>
      </c>
      <c r="D61" s="84"/>
      <c r="E61" s="84"/>
      <c r="F61" s="84"/>
      <c r="G61" s="88"/>
      <c r="I61" s="56" t="s">
        <v>592</v>
      </c>
      <c r="J61" s="99" t="s">
        <v>526</v>
      </c>
      <c r="K61" s="99"/>
      <c r="L61" s="99"/>
      <c r="M61" s="99"/>
      <c r="N61" s="88"/>
    </row>
    <row r="62" spans="2:14" ht="13.5" customHeight="1" x14ac:dyDescent="0.35">
      <c r="B62" s="56" t="s">
        <v>593</v>
      </c>
      <c r="C62" s="84"/>
      <c r="D62" s="84" t="s">
        <v>530</v>
      </c>
      <c r="E62" s="84"/>
      <c r="F62" s="84"/>
      <c r="G62" s="383" t="s">
        <v>594</v>
      </c>
      <c r="I62" s="77" t="s">
        <v>595</v>
      </c>
      <c r="J62" s="87"/>
      <c r="K62" s="87" t="s">
        <v>530</v>
      </c>
      <c r="L62" s="87"/>
      <c r="M62" s="99"/>
      <c r="N62" s="88"/>
    </row>
    <row r="63" spans="2:14" ht="13.5" customHeight="1" x14ac:dyDescent="0.35">
      <c r="B63" s="56" t="s">
        <v>596</v>
      </c>
      <c r="C63" s="84"/>
      <c r="D63" s="84" t="s">
        <v>530</v>
      </c>
      <c r="E63" s="84"/>
      <c r="F63" s="84"/>
      <c r="G63" s="384"/>
      <c r="I63" s="56" t="s">
        <v>597</v>
      </c>
      <c r="J63" s="99" t="s">
        <v>526</v>
      </c>
      <c r="K63" s="87"/>
      <c r="L63" s="87"/>
      <c r="M63" s="99"/>
      <c r="N63" s="88"/>
    </row>
    <row r="64" spans="2:14" ht="13.5" customHeight="1" x14ac:dyDescent="0.35">
      <c r="B64" s="56" t="s">
        <v>598</v>
      </c>
      <c r="C64" s="84"/>
      <c r="D64" s="84" t="s">
        <v>530</v>
      </c>
      <c r="E64" s="84"/>
      <c r="F64" s="84"/>
      <c r="G64" s="384"/>
      <c r="I64" s="77" t="s">
        <v>599</v>
      </c>
      <c r="J64" s="87"/>
      <c r="K64" s="87" t="s">
        <v>530</v>
      </c>
      <c r="L64" s="99"/>
      <c r="M64" s="99"/>
      <c r="N64" s="88"/>
    </row>
    <row r="65" spans="2:14" ht="13.5" customHeight="1" x14ac:dyDescent="0.35">
      <c r="B65" s="56" t="s">
        <v>600</v>
      </c>
      <c r="C65" s="84"/>
      <c r="D65" s="84" t="s">
        <v>530</v>
      </c>
      <c r="E65" s="84"/>
      <c r="F65" s="84"/>
      <c r="G65" s="385"/>
      <c r="I65" s="78" t="s">
        <v>601</v>
      </c>
      <c r="J65" s="80"/>
      <c r="K65" s="80"/>
      <c r="L65" s="80"/>
      <c r="M65" s="80"/>
      <c r="N65" s="78"/>
    </row>
    <row r="66" spans="2:14" ht="13.5" customHeight="1" x14ac:dyDescent="0.35">
      <c r="I66" s="56" t="s">
        <v>602</v>
      </c>
      <c r="J66" s="99" t="s">
        <v>526</v>
      </c>
      <c r="K66" s="99"/>
      <c r="L66" s="99"/>
      <c r="M66" s="99"/>
      <c r="N66" s="88"/>
    </row>
    <row r="67" spans="2:14" ht="13.5" customHeight="1" x14ac:dyDescent="0.35">
      <c r="I67" s="56" t="s">
        <v>603</v>
      </c>
      <c r="J67" s="99" t="s">
        <v>526</v>
      </c>
      <c r="K67" s="99"/>
      <c r="L67" s="99"/>
      <c r="M67" s="99"/>
      <c r="N67" s="89"/>
    </row>
  </sheetData>
  <sortState xmlns:xlrd2="http://schemas.microsoft.com/office/spreadsheetml/2017/richdata2" ref="I61:I64">
    <sortCondition ref="I61:I64"/>
  </sortState>
  <mergeCells count="19">
    <mergeCell ref="I55:N55"/>
    <mergeCell ref="I60:N60"/>
    <mergeCell ref="G62:G65"/>
    <mergeCell ref="N21:N22"/>
    <mergeCell ref="I21:I22"/>
    <mergeCell ref="J21:M21"/>
    <mergeCell ref="I34:N34"/>
    <mergeCell ref="I23:N23"/>
    <mergeCell ref="I45:N45"/>
    <mergeCell ref="B16:B17"/>
    <mergeCell ref="C16:F16"/>
    <mergeCell ref="G16:G17"/>
    <mergeCell ref="B56:G56"/>
    <mergeCell ref="B31:G31"/>
    <mergeCell ref="B23:G23"/>
    <mergeCell ref="B26:G26"/>
    <mergeCell ref="C21:F21"/>
    <mergeCell ref="B21:B22"/>
    <mergeCell ref="G21:G22"/>
  </mergeCells>
  <pageMargins left="0.7" right="0.7" top="0.75" bottom="0.75" header="0.3" footer="0.3"/>
  <pageSetup scale="3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17C1-AD37-4D4B-A030-CE9AE12CEFFC}">
  <sheetPr>
    <tabColor theme="0"/>
  </sheetPr>
  <dimension ref="A1:K10"/>
  <sheetViews>
    <sheetView showGridLines="0" workbookViewId="0">
      <selection activeCell="K18" sqref="K18"/>
    </sheetView>
  </sheetViews>
  <sheetFormatPr defaultColWidth="9.26953125" defaultRowHeight="13.5" x14ac:dyDescent="0.35"/>
  <cols>
    <col min="1" max="1" width="2" style="1" customWidth="1"/>
    <col min="2" max="2" width="3.7265625" style="1" customWidth="1"/>
    <col min="3" max="3" width="22.54296875" style="1" customWidth="1"/>
    <col min="4" max="4" width="27" style="1" customWidth="1"/>
    <col min="5" max="5" width="1.7265625" style="1" customWidth="1"/>
    <col min="6" max="6" width="15.7265625" style="1" customWidth="1"/>
    <col min="7" max="7" width="1.7265625" style="1" customWidth="1"/>
    <col min="8" max="8" width="15.7265625" style="1" customWidth="1"/>
    <col min="9" max="16384" width="9.26953125" style="1"/>
  </cols>
  <sheetData>
    <row r="1" spans="1:11" x14ac:dyDescent="0.35">
      <c r="A1" s="29" t="str">
        <f>Demographics!A1</f>
        <v>RFP APPENDIX 1:  SITE DATA</v>
      </c>
    </row>
    <row r="2" spans="1:11" x14ac:dyDescent="0.35">
      <c r="A2" s="2" t="str">
        <f>Demographics!A2</f>
        <v>UNIVERSITY OF NORTH CAROLINA AT PEMBROKE</v>
      </c>
      <c r="F2" s="133"/>
      <c r="G2" s="133"/>
      <c r="H2" s="133"/>
      <c r="I2" s="133"/>
      <c r="J2" s="133"/>
      <c r="K2" s="133"/>
    </row>
    <row r="3" spans="1:11" x14ac:dyDescent="0.35">
      <c r="A3" s="2" t="s">
        <v>604</v>
      </c>
    </row>
    <row r="5" spans="1:11" ht="13.5" customHeight="1" x14ac:dyDescent="0.35">
      <c r="B5" s="79" t="s">
        <v>4</v>
      </c>
      <c r="J5" s="9"/>
    </row>
    <row r="6" spans="1:11" ht="13.5" customHeight="1" x14ac:dyDescent="0.35">
      <c r="B6" s="79"/>
      <c r="J6" s="9"/>
    </row>
    <row r="7" spans="1:11" ht="26.65" customHeight="1" x14ac:dyDescent="0.35">
      <c r="F7" s="282" t="s">
        <v>605</v>
      </c>
      <c r="H7" s="91" t="s">
        <v>606</v>
      </c>
      <c r="J7" s="9"/>
    </row>
    <row r="8" spans="1:11" x14ac:dyDescent="0.35">
      <c r="C8" s="389" t="s">
        <v>586</v>
      </c>
      <c r="D8" s="390"/>
      <c r="E8" s="285"/>
      <c r="F8" s="283">
        <v>100</v>
      </c>
      <c r="G8" s="281"/>
      <c r="H8" s="279">
        <v>100</v>
      </c>
    </row>
    <row r="9" spans="1:11" x14ac:dyDescent="0.35">
      <c r="C9" s="391" t="s">
        <v>588</v>
      </c>
      <c r="D9" s="392"/>
      <c r="E9" s="285"/>
      <c r="F9" s="284">
        <v>745</v>
      </c>
      <c r="G9" s="281"/>
      <c r="H9" s="280">
        <v>745</v>
      </c>
    </row>
    <row r="10" spans="1:11" x14ac:dyDescent="0.35">
      <c r="C10" s="391" t="s">
        <v>607</v>
      </c>
      <c r="D10" s="392"/>
      <c r="E10" s="285"/>
      <c r="F10" s="284">
        <v>18000</v>
      </c>
      <c r="G10" s="281"/>
      <c r="H10" s="280">
        <v>18000</v>
      </c>
      <c r="I10" s="1" t="s">
        <v>4</v>
      </c>
    </row>
  </sheetData>
  <mergeCells count="3">
    <mergeCell ref="C8:D8"/>
    <mergeCell ref="C9:D9"/>
    <mergeCell ref="C10:D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D11"/>
  <sheetViews>
    <sheetView showGridLines="0" workbookViewId="0">
      <selection activeCell="O30" sqref="O30"/>
    </sheetView>
  </sheetViews>
  <sheetFormatPr defaultColWidth="9.1796875" defaultRowHeight="13.5" x14ac:dyDescent="0.35"/>
  <cols>
    <col min="1" max="1" width="1.453125" style="1" customWidth="1"/>
    <col min="2" max="2" width="33.7265625" style="1" customWidth="1"/>
    <col min="3" max="4" width="13.1796875" style="1" customWidth="1"/>
    <col min="5" max="16384" width="9.1796875" style="1"/>
  </cols>
  <sheetData>
    <row r="1" spans="1:4" x14ac:dyDescent="0.35">
      <c r="A1" s="29" t="str">
        <f>Demographics!A1</f>
        <v>RFP APPENDIX 1:  SITE DATA</v>
      </c>
    </row>
    <row r="2" spans="1:4" x14ac:dyDescent="0.35">
      <c r="A2" s="2" t="str">
        <f>Demographics!A2</f>
        <v>UNIVERSITY OF NORTH CAROLINA AT PEMBROKE</v>
      </c>
    </row>
    <row r="3" spans="1:4" x14ac:dyDescent="0.35">
      <c r="A3" s="2" t="s">
        <v>608</v>
      </c>
    </row>
    <row r="5" spans="1:4" x14ac:dyDescent="0.35">
      <c r="B5" s="79"/>
    </row>
    <row r="6" spans="1:4" x14ac:dyDescent="0.35">
      <c r="B6" s="79"/>
    </row>
    <row r="7" spans="1:4" ht="14" thickBot="1" x14ac:dyDescent="0.4"/>
    <row r="8" spans="1:4" x14ac:dyDescent="0.35">
      <c r="B8" s="48" t="s">
        <v>609</v>
      </c>
      <c r="C8" s="49" t="s">
        <v>439</v>
      </c>
      <c r="D8" s="40" t="s">
        <v>447</v>
      </c>
    </row>
    <row r="9" spans="1:4" x14ac:dyDescent="0.35">
      <c r="B9" s="50" t="s">
        <v>610</v>
      </c>
      <c r="C9" s="51" t="s">
        <v>611</v>
      </c>
      <c r="D9" s="52" t="s">
        <v>611</v>
      </c>
    </row>
    <row r="10" spans="1:4" x14ac:dyDescent="0.35">
      <c r="B10" s="93" t="s">
        <v>612</v>
      </c>
      <c r="C10" s="146">
        <v>70000</v>
      </c>
      <c r="D10" s="146">
        <v>70000</v>
      </c>
    </row>
    <row r="11" spans="1:4" x14ac:dyDescent="0.35">
      <c r="B11" s="25" t="s">
        <v>96</v>
      </c>
      <c r="C11" s="286">
        <f>SUM(C10:C10)</f>
        <v>70000</v>
      </c>
      <c r="D11" s="286">
        <f>SUM(D10:D10)</f>
        <v>70000</v>
      </c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C16"/>
  <sheetViews>
    <sheetView showGridLines="0" workbookViewId="0">
      <selection activeCell="B25" sqref="B25"/>
    </sheetView>
  </sheetViews>
  <sheetFormatPr defaultColWidth="8.7265625" defaultRowHeight="13.5" x14ac:dyDescent="0.35"/>
  <cols>
    <col min="1" max="1" width="2" style="1" customWidth="1"/>
    <col min="2" max="2" width="19.90625" style="2" customWidth="1"/>
    <col min="3" max="3" width="26.36328125" style="1" customWidth="1"/>
    <col min="4" max="16384" width="8.7265625" style="1"/>
  </cols>
  <sheetData>
    <row r="1" spans="1:3" x14ac:dyDescent="0.35">
      <c r="A1" s="29" t="str">
        <f>Demographics!A1</f>
        <v>RFP APPENDIX 1:  SITE DATA</v>
      </c>
    </row>
    <row r="2" spans="1:3" x14ac:dyDescent="0.35">
      <c r="A2" s="2" t="str">
        <f>Demographics!A2</f>
        <v>UNIVERSITY OF NORTH CAROLINA AT PEMBROKE</v>
      </c>
    </row>
    <row r="3" spans="1:3" x14ac:dyDescent="0.35">
      <c r="A3" s="2" t="s">
        <v>613</v>
      </c>
    </row>
    <row r="5" spans="1:3" ht="15" customHeight="1" x14ac:dyDescent="0.35">
      <c r="B5" s="393" t="s">
        <v>614</v>
      </c>
      <c r="C5" s="394"/>
    </row>
    <row r="6" spans="1:3" ht="40.5" x14ac:dyDescent="0.35">
      <c r="B6" s="101" t="s">
        <v>615</v>
      </c>
      <c r="C6" s="101" t="s">
        <v>616</v>
      </c>
    </row>
    <row r="7" spans="1:3" x14ac:dyDescent="0.35">
      <c r="B7" s="287">
        <v>2017</v>
      </c>
      <c r="C7" s="117">
        <v>3777.41</v>
      </c>
    </row>
    <row r="8" spans="1:3" x14ac:dyDescent="0.35">
      <c r="B8" s="287">
        <v>2017</v>
      </c>
      <c r="C8" s="117">
        <v>31735.98</v>
      </c>
    </row>
    <row r="9" spans="1:3" x14ac:dyDescent="0.35">
      <c r="B9" s="287">
        <v>2017</v>
      </c>
      <c r="C9" s="117">
        <v>100634.98</v>
      </c>
    </row>
    <row r="10" spans="1:3" x14ac:dyDescent="0.35">
      <c r="B10" s="287">
        <v>2017</v>
      </c>
      <c r="C10" s="117">
        <v>212252.79</v>
      </c>
    </row>
    <row r="11" spans="1:3" hidden="1" x14ac:dyDescent="0.35">
      <c r="B11" s="118"/>
      <c r="C11" s="117"/>
    </row>
    <row r="12" spans="1:3" hidden="1" x14ac:dyDescent="0.35">
      <c r="B12" s="118"/>
      <c r="C12" s="117"/>
    </row>
    <row r="13" spans="1:3" hidden="1" x14ac:dyDescent="0.35">
      <c r="B13" s="118"/>
      <c r="C13" s="117"/>
    </row>
    <row r="14" spans="1:3" hidden="1" x14ac:dyDescent="0.35">
      <c r="B14" s="118"/>
      <c r="C14" s="117"/>
    </row>
    <row r="15" spans="1:3" hidden="1" x14ac:dyDescent="0.35">
      <c r="B15" s="118"/>
      <c r="C15" s="117"/>
    </row>
    <row r="16" spans="1:3" x14ac:dyDescent="0.35">
      <c r="B16" s="119"/>
      <c r="C16" s="271">
        <f>SUM(C7:C15)</f>
        <v>348401.16000000003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D15"/>
  <sheetViews>
    <sheetView showGridLines="0" tabSelected="1" workbookViewId="0">
      <selection activeCell="C15" sqref="C15"/>
    </sheetView>
  </sheetViews>
  <sheetFormatPr defaultColWidth="8.7265625" defaultRowHeight="13.5" x14ac:dyDescent="0.35"/>
  <cols>
    <col min="1" max="1" width="3.1796875" style="1" customWidth="1"/>
    <col min="2" max="2" width="24.1796875" style="1" customWidth="1"/>
    <col min="3" max="3" width="33.1796875" style="1" customWidth="1"/>
    <col min="4" max="16384" width="8.7265625" style="1"/>
  </cols>
  <sheetData>
    <row r="1" spans="1:4" x14ac:dyDescent="0.35">
      <c r="A1" s="2" t="str">
        <f>Demographics!A1</f>
        <v>RFP APPENDIX 1:  SITE DATA</v>
      </c>
    </row>
    <row r="2" spans="1:4" x14ac:dyDescent="0.35">
      <c r="A2" s="2" t="str">
        <f>Demographics!A2</f>
        <v>UNIVERSITY OF NORTH CAROLINA AT PEMBROKE</v>
      </c>
    </row>
    <row r="3" spans="1:4" x14ac:dyDescent="0.35">
      <c r="A3" s="2" t="s">
        <v>37</v>
      </c>
    </row>
    <row r="4" spans="1:4" ht="14" thickBot="1" x14ac:dyDescent="0.4"/>
    <row r="5" spans="1:4" ht="40.5" x14ac:dyDescent="0.35">
      <c r="B5" s="81" t="s">
        <v>38</v>
      </c>
      <c r="C5" s="82" t="s">
        <v>39</v>
      </c>
      <c r="D5" s="28"/>
    </row>
    <row r="6" spans="1:4" x14ac:dyDescent="0.35">
      <c r="B6" s="140" t="s">
        <v>617</v>
      </c>
      <c r="C6" s="140" t="s">
        <v>634</v>
      </c>
    </row>
    <row r="7" spans="1:4" hidden="1" x14ac:dyDescent="0.35">
      <c r="B7" s="3"/>
      <c r="C7" s="3"/>
    </row>
    <row r="8" spans="1:4" hidden="1" x14ac:dyDescent="0.35">
      <c r="B8" s="3"/>
      <c r="C8" s="3"/>
    </row>
    <row r="9" spans="1:4" hidden="1" x14ac:dyDescent="0.35">
      <c r="B9" s="3"/>
      <c r="C9" s="3"/>
    </row>
    <row r="10" spans="1:4" hidden="1" x14ac:dyDescent="0.35">
      <c r="B10" s="3"/>
      <c r="C10" s="3"/>
    </row>
    <row r="11" spans="1:4" hidden="1" x14ac:dyDescent="0.35">
      <c r="B11" s="3"/>
      <c r="C11" s="3"/>
    </row>
    <row r="12" spans="1:4" hidden="1" x14ac:dyDescent="0.35">
      <c r="B12" s="3"/>
      <c r="C12" s="3"/>
    </row>
    <row r="13" spans="1:4" hidden="1" x14ac:dyDescent="0.35">
      <c r="B13" s="3"/>
      <c r="C13" s="3"/>
    </row>
    <row r="14" spans="1:4" hidden="1" x14ac:dyDescent="0.35">
      <c r="B14" s="3"/>
      <c r="C14" s="3"/>
    </row>
    <row r="15" spans="1:4" x14ac:dyDescent="0.35">
      <c r="B15" s="9"/>
    </row>
  </sheetData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Q62"/>
  <sheetViews>
    <sheetView showGridLines="0" workbookViewId="0">
      <selection activeCell="D44" sqref="D44"/>
    </sheetView>
  </sheetViews>
  <sheetFormatPr defaultColWidth="9.1796875" defaultRowHeight="13.5" x14ac:dyDescent="0.35"/>
  <cols>
    <col min="1" max="1" width="1.453125" style="1" customWidth="1"/>
    <col min="2" max="2" width="35.1796875" style="1" bestFit="1" customWidth="1"/>
    <col min="3" max="3" width="11.7265625" style="14" customWidth="1"/>
    <col min="4" max="12" width="14.1796875" style="14" customWidth="1"/>
    <col min="13" max="15" width="14.1796875" style="14" hidden="1" customWidth="1"/>
    <col min="16" max="16" width="39.7265625" style="1" customWidth="1"/>
    <col min="17" max="19" width="13.7265625" style="1" customWidth="1"/>
    <col min="20" max="20" width="27.1796875" style="1" customWidth="1"/>
    <col min="21" max="21" width="9.1796875" style="1"/>
    <col min="22" max="22" width="27.7265625" style="1" bestFit="1" customWidth="1"/>
    <col min="23" max="16384" width="9.1796875" style="1"/>
  </cols>
  <sheetData>
    <row r="1" spans="1:17" x14ac:dyDescent="0.35">
      <c r="A1" s="29" t="str">
        <f>Demographics!A1</f>
        <v>RFP APPENDIX 1:  SITE DATA</v>
      </c>
      <c r="C1" s="1"/>
      <c r="E1" s="123" t="s">
        <v>40</v>
      </c>
      <c r="F1" s="124"/>
      <c r="G1" s="124" t="s">
        <v>41</v>
      </c>
      <c r="H1" s="124"/>
      <c r="I1" s="124"/>
      <c r="J1" s="124"/>
    </row>
    <row r="2" spans="1:17" x14ac:dyDescent="0.35">
      <c r="A2" s="2" t="str">
        <f>Demographics!A2</f>
        <v>UNIVERSITY OF NORTH CAROLINA AT PEMBROKE</v>
      </c>
      <c r="C2" s="1"/>
      <c r="E2" s="125"/>
      <c r="F2" s="125"/>
      <c r="G2" s="123"/>
      <c r="H2" s="123"/>
      <c r="I2" s="124"/>
      <c r="J2" s="124"/>
      <c r="K2" s="124"/>
    </row>
    <row r="3" spans="1:17" x14ac:dyDescent="0.35">
      <c r="A3" s="2" t="s">
        <v>42</v>
      </c>
      <c r="C3" s="1"/>
      <c r="E3" s="124"/>
      <c r="F3" s="124"/>
      <c r="G3" s="123"/>
      <c r="H3" s="123"/>
      <c r="I3" s="123"/>
      <c r="J3" s="123"/>
      <c r="K3" s="123"/>
    </row>
    <row r="4" spans="1:17" x14ac:dyDescent="0.35">
      <c r="A4" s="2"/>
      <c r="C4" s="1"/>
      <c r="E4" s="124"/>
      <c r="F4" s="124"/>
      <c r="G4" s="124"/>
      <c r="H4" s="124"/>
      <c r="I4" s="124"/>
      <c r="J4" s="124"/>
      <c r="K4" s="124"/>
    </row>
    <row r="5" spans="1:17" x14ac:dyDescent="0.35">
      <c r="A5" s="2"/>
      <c r="C5" s="1"/>
      <c r="E5" s="124"/>
      <c r="F5" s="124"/>
      <c r="G5" s="124"/>
      <c r="H5" s="124"/>
      <c r="I5" s="124"/>
      <c r="J5" s="124"/>
      <c r="K5" s="124"/>
    </row>
    <row r="6" spans="1:17" x14ac:dyDescent="0.35">
      <c r="A6" s="2"/>
      <c r="B6" s="2" t="s">
        <v>43</v>
      </c>
      <c r="C6" s="1"/>
      <c r="G6" s="124"/>
      <c r="H6" s="124"/>
      <c r="I6" s="124"/>
      <c r="J6" s="124"/>
      <c r="K6" s="124"/>
    </row>
    <row r="7" spans="1:17" ht="13.5" customHeight="1" x14ac:dyDescent="0.35">
      <c r="A7" s="2"/>
      <c r="B7" s="296" t="s">
        <v>44</v>
      </c>
      <c r="C7" s="298" t="s">
        <v>45</v>
      </c>
      <c r="D7" s="300" t="s">
        <v>9</v>
      </c>
      <c r="E7" s="300"/>
      <c r="F7" s="300"/>
      <c r="G7" s="300" t="s">
        <v>10</v>
      </c>
      <c r="H7" s="300"/>
      <c r="I7" s="300"/>
      <c r="J7" s="124"/>
      <c r="K7" s="124"/>
    </row>
    <row r="8" spans="1:17" ht="40.5" x14ac:dyDescent="0.35">
      <c r="A8" s="2"/>
      <c r="B8" s="297"/>
      <c r="C8" s="299"/>
      <c r="D8" s="68" t="s">
        <v>46</v>
      </c>
      <c r="E8" s="68" t="s">
        <v>47</v>
      </c>
      <c r="F8" s="68" t="s">
        <v>48</v>
      </c>
      <c r="G8" s="69" t="s">
        <v>46</v>
      </c>
      <c r="H8" s="68" t="s">
        <v>47</v>
      </c>
      <c r="I8" s="68" t="s">
        <v>48</v>
      </c>
      <c r="J8" s="124"/>
      <c r="P8" s="14"/>
      <c r="Q8" s="14"/>
    </row>
    <row r="9" spans="1:17" x14ac:dyDescent="0.35">
      <c r="A9" s="2"/>
      <c r="B9" s="3" t="s">
        <v>49</v>
      </c>
      <c r="C9" s="176">
        <v>3047.22</v>
      </c>
      <c r="D9" s="175">
        <v>102</v>
      </c>
      <c r="E9" s="175"/>
      <c r="F9" s="175">
        <v>102</v>
      </c>
      <c r="G9" s="177">
        <v>33</v>
      </c>
      <c r="H9" s="175"/>
      <c r="I9" s="175">
        <v>33</v>
      </c>
      <c r="J9" s="124"/>
      <c r="K9" s="240"/>
      <c r="O9" s="240"/>
      <c r="P9" s="14"/>
      <c r="Q9" s="14"/>
    </row>
    <row r="10" spans="1:17" x14ac:dyDescent="0.35">
      <c r="A10" s="2"/>
      <c r="B10" s="3" t="s">
        <v>50</v>
      </c>
      <c r="C10" s="176">
        <v>2889.22</v>
      </c>
      <c r="D10" s="175">
        <v>68</v>
      </c>
      <c r="E10" s="175"/>
      <c r="F10" s="175">
        <v>68</v>
      </c>
      <c r="G10" s="177">
        <v>39</v>
      </c>
      <c r="H10" s="175"/>
      <c r="I10" s="175">
        <v>39</v>
      </c>
      <c r="J10" s="124"/>
      <c r="K10" s="240"/>
      <c r="O10" s="240"/>
      <c r="P10" s="14"/>
      <c r="Q10" s="14"/>
    </row>
    <row r="11" spans="1:17" x14ac:dyDescent="0.35">
      <c r="A11" s="2"/>
      <c r="B11" s="3" t="s">
        <v>51</v>
      </c>
      <c r="C11" s="176">
        <v>2804.87</v>
      </c>
      <c r="D11" s="175">
        <v>812</v>
      </c>
      <c r="E11" s="175"/>
      <c r="F11" s="175">
        <v>812</v>
      </c>
      <c r="G11" s="177">
        <v>802</v>
      </c>
      <c r="H11" s="175"/>
      <c r="I11" s="175">
        <v>802</v>
      </c>
      <c r="J11" s="124"/>
      <c r="K11" s="240"/>
      <c r="O11" s="240"/>
      <c r="P11" s="14"/>
      <c r="Q11" s="14"/>
    </row>
    <row r="12" spans="1:17" x14ac:dyDescent="0.35">
      <c r="A12" s="2"/>
      <c r="B12" s="3" t="s">
        <v>52</v>
      </c>
      <c r="C12" s="176">
        <v>2658.74</v>
      </c>
      <c r="D12" s="175">
        <v>258</v>
      </c>
      <c r="E12" s="175"/>
      <c r="F12" s="175">
        <v>258</v>
      </c>
      <c r="G12" s="177">
        <v>220</v>
      </c>
      <c r="H12" s="175"/>
      <c r="I12" s="175">
        <v>220</v>
      </c>
      <c r="J12" s="124"/>
      <c r="P12" s="14"/>
      <c r="Q12" s="14"/>
    </row>
    <row r="13" spans="1:17" x14ac:dyDescent="0.35">
      <c r="A13" s="2"/>
      <c r="B13" s="3" t="s">
        <v>53</v>
      </c>
      <c r="C13" s="176">
        <v>949.21</v>
      </c>
      <c r="D13" s="175"/>
      <c r="E13" s="175">
        <v>157</v>
      </c>
      <c r="F13" s="175">
        <v>157</v>
      </c>
      <c r="G13" s="177"/>
      <c r="H13" s="175">
        <v>120</v>
      </c>
      <c r="I13" s="175">
        <v>120</v>
      </c>
      <c r="J13" s="124"/>
      <c r="P13" s="14"/>
      <c r="Q13" s="14"/>
    </row>
    <row r="14" spans="1:17" x14ac:dyDescent="0.35">
      <c r="A14" s="2"/>
      <c r="B14" s="3" t="s">
        <v>54</v>
      </c>
      <c r="C14" s="176">
        <v>481</v>
      </c>
      <c r="D14" s="175"/>
      <c r="E14" s="175">
        <v>165</v>
      </c>
      <c r="F14" s="175">
        <v>165</v>
      </c>
      <c r="G14" s="177"/>
      <c r="H14" s="175">
        <v>93</v>
      </c>
      <c r="I14" s="175">
        <v>93</v>
      </c>
      <c r="J14" s="124"/>
      <c r="K14" s="240"/>
      <c r="O14" s="240"/>
      <c r="P14" s="14"/>
      <c r="Q14" s="14"/>
    </row>
    <row r="15" spans="1:17" x14ac:dyDescent="0.35">
      <c r="A15" s="2"/>
      <c r="B15" s="3" t="s">
        <v>55</v>
      </c>
      <c r="C15" s="176">
        <v>418.14</v>
      </c>
      <c r="D15" s="175"/>
      <c r="E15" s="175"/>
      <c r="F15" s="175">
        <f t="shared" ref="F15" si="0">SUM(D15:E15)</f>
        <v>0</v>
      </c>
      <c r="G15" s="177"/>
      <c r="H15" s="175"/>
      <c r="I15" s="175">
        <f t="shared" ref="I15" si="1">SUM(G15:H15)</f>
        <v>0</v>
      </c>
      <c r="J15" s="124"/>
      <c r="K15" s="240"/>
      <c r="O15" s="240"/>
      <c r="P15" s="14"/>
      <c r="Q15" s="14"/>
    </row>
    <row r="16" spans="1:17" x14ac:dyDescent="0.35">
      <c r="A16" s="2"/>
      <c r="B16" s="3" t="s">
        <v>56</v>
      </c>
      <c r="C16" s="176">
        <v>203.15</v>
      </c>
      <c r="D16" s="175"/>
      <c r="E16" s="175"/>
      <c r="F16" s="175">
        <v>95</v>
      </c>
      <c r="G16" s="177"/>
      <c r="H16" s="175"/>
      <c r="I16" s="175">
        <v>64</v>
      </c>
      <c r="J16" s="124"/>
      <c r="K16" s="240"/>
      <c r="O16" s="240"/>
      <c r="P16" s="14"/>
      <c r="Q16" s="14"/>
    </row>
    <row r="17" spans="1:16" x14ac:dyDescent="0.35">
      <c r="A17" s="2"/>
      <c r="B17" s="3" t="s">
        <v>57</v>
      </c>
      <c r="C17" s="176">
        <v>321.95</v>
      </c>
      <c r="D17" s="175"/>
      <c r="E17" s="175"/>
      <c r="F17" s="175">
        <v>7</v>
      </c>
      <c r="G17" s="177"/>
      <c r="H17" s="175"/>
      <c r="I17" s="175">
        <v>7</v>
      </c>
      <c r="J17" s="124"/>
      <c r="K17" s="124"/>
    </row>
    <row r="18" spans="1:16" x14ac:dyDescent="0.35">
      <c r="A18" s="2"/>
      <c r="B18" s="3" t="s">
        <v>58</v>
      </c>
      <c r="C18" s="176">
        <v>331.45</v>
      </c>
      <c r="D18" s="175"/>
      <c r="E18" s="175"/>
      <c r="F18" s="175">
        <v>23</v>
      </c>
      <c r="G18" s="177"/>
      <c r="H18" s="175"/>
      <c r="I18" s="175">
        <v>29</v>
      </c>
      <c r="J18" s="124"/>
      <c r="K18" s="124"/>
    </row>
    <row r="19" spans="1:16" x14ac:dyDescent="0.35">
      <c r="A19" s="2"/>
      <c r="B19" s="3" t="s">
        <v>59</v>
      </c>
      <c r="C19" s="176">
        <v>450.25</v>
      </c>
      <c r="D19" s="175"/>
      <c r="E19" s="175"/>
      <c r="F19" s="175">
        <v>5</v>
      </c>
      <c r="G19" s="177"/>
      <c r="H19" s="175"/>
      <c r="I19" s="175">
        <v>10</v>
      </c>
      <c r="J19" s="124"/>
      <c r="K19" s="124"/>
    </row>
    <row r="20" spans="1:16" x14ac:dyDescent="0.35">
      <c r="A20" s="2"/>
      <c r="B20" s="3" t="s">
        <v>60</v>
      </c>
      <c r="C20" s="176">
        <v>419.36</v>
      </c>
      <c r="D20" s="175"/>
      <c r="E20" s="175"/>
      <c r="F20" s="175">
        <v>67</v>
      </c>
      <c r="G20" s="177"/>
      <c r="H20" s="175"/>
      <c r="I20" s="175">
        <v>77</v>
      </c>
      <c r="J20" s="124"/>
      <c r="K20" s="124"/>
    </row>
    <row r="21" spans="1:16" x14ac:dyDescent="0.35">
      <c r="A21" s="2"/>
      <c r="B21" s="3" t="s">
        <v>61</v>
      </c>
      <c r="C21" s="176">
        <v>538.16</v>
      </c>
      <c r="D21" s="175"/>
      <c r="E21" s="175"/>
      <c r="F21" s="175">
        <v>28</v>
      </c>
      <c r="G21" s="177"/>
      <c r="H21" s="175"/>
      <c r="I21" s="175">
        <v>31</v>
      </c>
      <c r="J21" s="124"/>
      <c r="K21" s="124"/>
    </row>
    <row r="22" spans="1:16" x14ac:dyDescent="0.35">
      <c r="A22" s="2"/>
      <c r="D22" s="126"/>
      <c r="E22" s="127" t="s">
        <v>62</v>
      </c>
      <c r="F22" s="57">
        <f>SUM(F9:F21)</f>
        <v>1787</v>
      </c>
      <c r="G22" s="61"/>
      <c r="H22" s="63" t="s">
        <v>63</v>
      </c>
      <c r="I22" s="58">
        <f>SUM(I9:I21)</f>
        <v>1525</v>
      </c>
      <c r="J22" s="124"/>
      <c r="K22" s="124"/>
    </row>
    <row r="23" spans="1:16" x14ac:dyDescent="0.35">
      <c r="A23" s="2"/>
      <c r="B23" s="15" t="s">
        <v>4</v>
      </c>
      <c r="C23" s="14" t="s">
        <v>4</v>
      </c>
      <c r="E23" s="127" t="s">
        <v>64</v>
      </c>
      <c r="F23" s="213">
        <v>111</v>
      </c>
      <c r="G23" s="1"/>
      <c r="H23" s="174" t="s">
        <v>64</v>
      </c>
      <c r="I23" s="213">
        <v>111</v>
      </c>
      <c r="J23" s="124"/>
      <c r="K23" s="124"/>
    </row>
    <row r="24" spans="1:16" x14ac:dyDescent="0.35">
      <c r="A24" s="2"/>
      <c r="C24" s="1"/>
      <c r="F24" s="1"/>
      <c r="G24" s="1"/>
      <c r="H24" s="1"/>
      <c r="I24" s="1"/>
    </row>
    <row r="25" spans="1:16" x14ac:dyDescent="0.35">
      <c r="A25" s="2"/>
      <c r="B25" s="2" t="s">
        <v>65</v>
      </c>
      <c r="C25" s="1"/>
    </row>
    <row r="26" spans="1:16" ht="15" customHeight="1" x14ac:dyDescent="0.35">
      <c r="A26" s="2"/>
      <c r="B26" s="296" t="s">
        <v>44</v>
      </c>
      <c r="C26" s="298" t="s">
        <v>45</v>
      </c>
      <c r="D26" s="300" t="s">
        <v>6</v>
      </c>
      <c r="E26" s="300"/>
      <c r="F26" s="300"/>
      <c r="G26" s="300" t="s">
        <v>7</v>
      </c>
      <c r="H26" s="300"/>
      <c r="I26" s="300"/>
      <c r="J26" s="301" t="s">
        <v>8</v>
      </c>
      <c r="K26" s="302"/>
      <c r="L26" s="302"/>
      <c r="M26" s="304"/>
      <c r="N26" s="304"/>
      <c r="O26" s="304"/>
      <c r="P26" s="182" t="s">
        <v>66</v>
      </c>
    </row>
    <row r="27" spans="1:16" ht="40.5" x14ac:dyDescent="0.35">
      <c r="B27" s="297"/>
      <c r="C27" s="299"/>
      <c r="D27" s="68" t="s">
        <v>46</v>
      </c>
      <c r="E27" s="68" t="s">
        <v>47</v>
      </c>
      <c r="F27" s="68" t="s">
        <v>48</v>
      </c>
      <c r="G27" s="69" t="s">
        <v>46</v>
      </c>
      <c r="H27" s="68" t="s">
        <v>47</v>
      </c>
      <c r="I27" s="68" t="s">
        <v>48</v>
      </c>
      <c r="J27" s="69" t="s">
        <v>46</v>
      </c>
      <c r="K27" s="68" t="s">
        <v>47</v>
      </c>
      <c r="L27" s="184" t="s">
        <v>48</v>
      </c>
      <c r="M27" s="181"/>
      <c r="N27" s="181"/>
      <c r="O27" s="181"/>
      <c r="P27" s="183"/>
    </row>
    <row r="28" spans="1:16" x14ac:dyDescent="0.35">
      <c r="B28" s="3" t="s">
        <v>49</v>
      </c>
      <c r="C28" s="176">
        <v>2565</v>
      </c>
      <c r="D28" s="175">
        <v>75</v>
      </c>
      <c r="E28" s="175"/>
      <c r="F28" s="175">
        <v>75</v>
      </c>
      <c r="G28" s="177">
        <v>26</v>
      </c>
      <c r="H28" s="175"/>
      <c r="I28" s="175">
        <v>26</v>
      </c>
      <c r="J28" s="177"/>
      <c r="K28" s="175"/>
      <c r="L28" s="175">
        <f>SUM(J28:K28)</f>
        <v>0</v>
      </c>
      <c r="M28" s="178"/>
      <c r="N28" s="178"/>
      <c r="O28" s="178"/>
      <c r="P28" s="180"/>
    </row>
    <row r="29" spans="1:16" x14ac:dyDescent="0.35">
      <c r="B29" s="3" t="s">
        <v>50</v>
      </c>
      <c r="C29" s="176">
        <v>2432</v>
      </c>
      <c r="D29" s="175">
        <v>44</v>
      </c>
      <c r="E29" s="175"/>
      <c r="F29" s="175">
        <v>44</v>
      </c>
      <c r="G29" s="177">
        <v>19</v>
      </c>
      <c r="H29" s="175"/>
      <c r="I29" s="175">
        <v>19</v>
      </c>
      <c r="J29" s="177"/>
      <c r="K29" s="175"/>
      <c r="L29" s="175">
        <f t="shared" ref="L29:L38" si="2">SUM(J29:K29)</f>
        <v>0</v>
      </c>
      <c r="M29" s="178"/>
      <c r="N29" s="178"/>
      <c r="O29" s="178"/>
      <c r="P29" s="180"/>
    </row>
    <row r="30" spans="1:16" x14ac:dyDescent="0.35">
      <c r="B30" s="3" t="s">
        <v>51</v>
      </c>
      <c r="C30" s="176">
        <v>261</v>
      </c>
      <c r="D30" s="175">
        <v>686</v>
      </c>
      <c r="E30" s="175"/>
      <c r="F30" s="175">
        <v>686</v>
      </c>
      <c r="G30" s="177">
        <v>607</v>
      </c>
      <c r="H30" s="175"/>
      <c r="I30" s="175">
        <v>607</v>
      </c>
      <c r="J30" s="177"/>
      <c r="K30" s="175"/>
      <c r="L30" s="175">
        <f t="shared" si="2"/>
        <v>0</v>
      </c>
      <c r="M30" s="178"/>
      <c r="N30" s="178"/>
      <c r="O30" s="178"/>
      <c r="P30" s="180"/>
    </row>
    <row r="31" spans="1:16" x14ac:dyDescent="0.35">
      <c r="B31" s="3" t="s">
        <v>52</v>
      </c>
      <c r="C31" s="176">
        <v>2238</v>
      </c>
      <c r="D31" s="175">
        <v>223</v>
      </c>
      <c r="E31" s="175"/>
      <c r="F31" s="175">
        <v>223</v>
      </c>
      <c r="G31" s="177">
        <v>220</v>
      </c>
      <c r="H31" s="175"/>
      <c r="I31" s="175">
        <v>220</v>
      </c>
      <c r="J31" s="177"/>
      <c r="K31" s="175"/>
      <c r="L31" s="175">
        <f t="shared" si="2"/>
        <v>0</v>
      </c>
      <c r="M31" s="178"/>
      <c r="N31" s="178"/>
      <c r="O31" s="178"/>
      <c r="P31" s="180"/>
    </row>
    <row r="32" spans="1:16" x14ac:dyDescent="0.35">
      <c r="B32" s="3" t="s">
        <v>53</v>
      </c>
      <c r="C32" s="176">
        <v>799</v>
      </c>
      <c r="D32" s="175"/>
      <c r="E32" s="175">
        <v>169</v>
      </c>
      <c r="F32" s="175">
        <v>169</v>
      </c>
      <c r="G32" s="177"/>
      <c r="H32" s="175">
        <v>134</v>
      </c>
      <c r="I32" s="175">
        <v>134</v>
      </c>
      <c r="J32" s="177"/>
      <c r="K32" s="175">
        <v>58</v>
      </c>
      <c r="L32" s="175">
        <v>58</v>
      </c>
      <c r="M32" s="178"/>
      <c r="N32" s="178"/>
      <c r="O32" s="178"/>
      <c r="P32" s="180"/>
    </row>
    <row r="33" spans="1:16" x14ac:dyDescent="0.35">
      <c r="B33" s="3" t="s">
        <v>54</v>
      </c>
      <c r="C33" s="176">
        <v>405</v>
      </c>
      <c r="D33" s="175"/>
      <c r="E33" s="175">
        <v>127</v>
      </c>
      <c r="F33" s="175">
        <v>127</v>
      </c>
      <c r="G33" s="177"/>
      <c r="H33" s="175">
        <v>123</v>
      </c>
      <c r="I33" s="175">
        <v>123</v>
      </c>
      <c r="J33" s="177"/>
      <c r="K33" s="175">
        <v>2</v>
      </c>
      <c r="L33" s="175">
        <v>2</v>
      </c>
      <c r="M33" s="178"/>
      <c r="N33" s="178"/>
      <c r="O33" s="178"/>
      <c r="P33" s="180"/>
    </row>
    <row r="34" spans="1:16" x14ac:dyDescent="0.35">
      <c r="B34" s="3" t="s">
        <v>55</v>
      </c>
      <c r="C34" s="176">
        <v>745</v>
      </c>
      <c r="D34" s="175"/>
      <c r="E34" s="175"/>
      <c r="F34" s="175">
        <f t="shared" ref="F34" si="3">SUM(D34:E34)</f>
        <v>0</v>
      </c>
      <c r="G34" s="177"/>
      <c r="H34" s="175"/>
      <c r="I34" s="175">
        <f t="shared" ref="I34" si="4">SUM(G34:H34)</f>
        <v>0</v>
      </c>
      <c r="J34" s="177"/>
      <c r="K34" s="175"/>
      <c r="L34" s="175">
        <f t="shared" si="2"/>
        <v>0</v>
      </c>
      <c r="M34" s="178"/>
      <c r="N34" s="178"/>
      <c r="O34" s="178"/>
      <c r="P34" s="180"/>
    </row>
    <row r="35" spans="1:16" x14ac:dyDescent="0.35">
      <c r="B35" s="3" t="s">
        <v>56</v>
      </c>
      <c r="C35" s="176">
        <v>171</v>
      </c>
      <c r="D35" s="175"/>
      <c r="E35" s="175"/>
      <c r="F35" s="175">
        <v>73</v>
      </c>
      <c r="G35" s="177"/>
      <c r="H35" s="175"/>
      <c r="I35" s="175">
        <v>52</v>
      </c>
      <c r="J35" s="177"/>
      <c r="K35" s="175"/>
      <c r="L35" s="175">
        <v>41</v>
      </c>
      <c r="M35" s="178"/>
      <c r="N35" s="178"/>
      <c r="O35" s="178"/>
      <c r="P35" s="180"/>
    </row>
    <row r="36" spans="1:16" x14ac:dyDescent="0.35">
      <c r="B36" s="3" t="s">
        <v>57</v>
      </c>
      <c r="C36" s="176">
        <v>271</v>
      </c>
      <c r="D36" s="175"/>
      <c r="E36" s="175"/>
      <c r="F36" s="175">
        <v>8</v>
      </c>
      <c r="G36" s="177"/>
      <c r="H36" s="175"/>
      <c r="I36" s="175">
        <v>9</v>
      </c>
      <c r="J36" s="177"/>
      <c r="K36" s="175"/>
      <c r="L36" s="175">
        <v>6</v>
      </c>
      <c r="M36" s="178"/>
      <c r="N36" s="178"/>
      <c r="O36" s="178"/>
      <c r="P36" s="180"/>
    </row>
    <row r="37" spans="1:16" x14ac:dyDescent="0.35">
      <c r="B37" s="3" t="s">
        <v>58</v>
      </c>
      <c r="C37" s="176">
        <v>279</v>
      </c>
      <c r="D37" s="175"/>
      <c r="E37" s="175"/>
      <c r="F37" s="175">
        <v>27</v>
      </c>
      <c r="G37" s="177"/>
      <c r="H37" s="175"/>
      <c r="I37" s="175">
        <v>25</v>
      </c>
      <c r="J37" s="177"/>
      <c r="K37" s="175"/>
      <c r="L37" s="175">
        <v>3</v>
      </c>
      <c r="M37" s="178"/>
      <c r="N37" s="178"/>
      <c r="O37" s="178"/>
      <c r="P37" s="180"/>
    </row>
    <row r="38" spans="1:16" x14ac:dyDescent="0.35">
      <c r="B38" s="3" t="s">
        <v>59</v>
      </c>
      <c r="C38" s="176">
        <v>379</v>
      </c>
      <c r="D38" s="175"/>
      <c r="E38" s="175"/>
      <c r="F38" s="175">
        <v>4</v>
      </c>
      <c r="G38" s="177"/>
      <c r="H38" s="175"/>
      <c r="I38" s="175">
        <v>4</v>
      </c>
      <c r="J38" s="177"/>
      <c r="K38" s="175"/>
      <c r="L38" s="175">
        <f t="shared" si="2"/>
        <v>0</v>
      </c>
      <c r="M38" s="178"/>
      <c r="N38" s="178"/>
      <c r="O38" s="178"/>
      <c r="P38" s="180"/>
    </row>
    <row r="39" spans="1:16" x14ac:dyDescent="0.35">
      <c r="B39" s="3" t="s">
        <v>60</v>
      </c>
      <c r="C39" s="176">
        <v>353</v>
      </c>
      <c r="D39" s="175"/>
      <c r="E39" s="175"/>
      <c r="F39" s="175">
        <v>50</v>
      </c>
      <c r="G39" s="177"/>
      <c r="H39" s="175"/>
      <c r="I39" s="175">
        <v>54</v>
      </c>
      <c r="J39" s="177"/>
      <c r="K39" s="175"/>
      <c r="L39" s="175">
        <v>15</v>
      </c>
      <c r="M39" s="178"/>
      <c r="N39" s="178"/>
      <c r="O39" s="178"/>
      <c r="P39" s="180"/>
    </row>
    <row r="40" spans="1:16" x14ac:dyDescent="0.35">
      <c r="B40" s="3" t="s">
        <v>61</v>
      </c>
      <c r="C40" s="176">
        <v>453</v>
      </c>
      <c r="D40" s="175"/>
      <c r="E40" s="175"/>
      <c r="F40" s="175">
        <v>21</v>
      </c>
      <c r="G40" s="177"/>
      <c r="H40" s="175"/>
      <c r="I40" s="175">
        <v>11</v>
      </c>
      <c r="J40" s="177"/>
      <c r="K40" s="175"/>
      <c r="L40" s="175">
        <v>6</v>
      </c>
      <c r="M40" s="178"/>
      <c r="N40" s="178"/>
      <c r="O40" s="178"/>
      <c r="P40" s="180"/>
    </row>
    <row r="41" spans="1:16" x14ac:dyDescent="0.35">
      <c r="D41" s="61"/>
      <c r="E41" s="63" t="s">
        <v>62</v>
      </c>
      <c r="F41" s="57">
        <f>SUM(F28:F40)</f>
        <v>1507</v>
      </c>
      <c r="G41" s="61"/>
      <c r="H41" s="63" t="s">
        <v>63</v>
      </c>
      <c r="I41" s="58">
        <f>SUM(I28:I40)</f>
        <v>1284</v>
      </c>
      <c r="J41" s="61"/>
      <c r="K41" s="63" t="s">
        <v>67</v>
      </c>
      <c r="L41" s="58">
        <f>SUM(L28:L40)</f>
        <v>131</v>
      </c>
      <c r="M41" s="178"/>
      <c r="N41" s="179"/>
      <c r="O41" s="178"/>
    </row>
    <row r="42" spans="1:16" x14ac:dyDescent="0.35">
      <c r="B42" s="15" t="s">
        <v>4</v>
      </c>
      <c r="C42" s="14" t="s">
        <v>4</v>
      </c>
      <c r="E42" s="63" t="s">
        <v>64</v>
      </c>
      <c r="F42" s="213">
        <v>111</v>
      </c>
      <c r="H42" s="63" t="s">
        <v>64</v>
      </c>
      <c r="I42" s="213">
        <v>111</v>
      </c>
      <c r="K42" s="63" t="s">
        <v>64</v>
      </c>
      <c r="L42" s="213">
        <v>52</v>
      </c>
      <c r="N42" s="179"/>
    </row>
    <row r="43" spans="1:16" x14ac:dyDescent="0.35">
      <c r="B43" s="15"/>
      <c r="E43" s="63"/>
      <c r="H43" s="63"/>
      <c r="K43" s="63"/>
      <c r="N43" s="63"/>
    </row>
    <row r="45" spans="1:16" x14ac:dyDescent="0.35">
      <c r="A45" s="2"/>
      <c r="B45" s="2" t="s">
        <v>68</v>
      </c>
      <c r="C45" s="1"/>
    </row>
    <row r="46" spans="1:16" ht="15" customHeight="1" x14ac:dyDescent="0.35">
      <c r="A46" s="2"/>
      <c r="B46" s="296" t="s">
        <v>44</v>
      </c>
      <c r="C46" s="298" t="s">
        <v>45</v>
      </c>
      <c r="D46" s="300" t="s">
        <v>69</v>
      </c>
      <c r="E46" s="300"/>
      <c r="F46" s="300"/>
      <c r="G46" s="300" t="s">
        <v>70</v>
      </c>
      <c r="H46" s="300"/>
      <c r="I46" s="300"/>
      <c r="J46" s="301" t="s">
        <v>71</v>
      </c>
      <c r="K46" s="302"/>
      <c r="L46" s="303"/>
      <c r="M46" s="301" t="s">
        <v>72</v>
      </c>
      <c r="N46" s="302"/>
      <c r="O46" s="303"/>
      <c r="P46" s="305" t="s">
        <v>66</v>
      </c>
    </row>
    <row r="47" spans="1:16" ht="40.5" x14ac:dyDescent="0.35">
      <c r="B47" s="297"/>
      <c r="C47" s="299"/>
      <c r="D47" s="68" t="s">
        <v>46</v>
      </c>
      <c r="E47" s="68" t="s">
        <v>47</v>
      </c>
      <c r="F47" s="68" t="s">
        <v>48</v>
      </c>
      <c r="G47" s="69" t="s">
        <v>46</v>
      </c>
      <c r="H47" s="68" t="s">
        <v>47</v>
      </c>
      <c r="I47" s="68" t="s">
        <v>48</v>
      </c>
      <c r="J47" s="69" t="s">
        <v>46</v>
      </c>
      <c r="K47" s="68" t="s">
        <v>47</v>
      </c>
      <c r="L47" s="68" t="s">
        <v>48</v>
      </c>
      <c r="M47" s="69" t="s">
        <v>46</v>
      </c>
      <c r="N47" s="68" t="s">
        <v>47</v>
      </c>
      <c r="O47" s="68" t="s">
        <v>48</v>
      </c>
      <c r="P47" s="306"/>
    </row>
    <row r="48" spans="1:16" x14ac:dyDescent="0.35">
      <c r="B48" s="3" t="s">
        <v>49</v>
      </c>
      <c r="C48" s="176">
        <v>2565</v>
      </c>
      <c r="D48" s="175">
        <v>95</v>
      </c>
      <c r="E48" s="175"/>
      <c r="F48" s="175">
        <v>95</v>
      </c>
      <c r="G48" s="177">
        <v>32</v>
      </c>
      <c r="H48" s="175"/>
      <c r="I48" s="175">
        <v>32</v>
      </c>
      <c r="J48" s="177"/>
      <c r="K48" s="175"/>
      <c r="L48" s="175">
        <f>SUM(J48:K48)</f>
        <v>0</v>
      </c>
      <c r="M48" s="177"/>
      <c r="N48" s="175"/>
      <c r="O48" s="175">
        <f>SUM(M48:N48)</f>
        <v>0</v>
      </c>
      <c r="P48" s="3"/>
    </row>
    <row r="49" spans="2:16" x14ac:dyDescent="0.35">
      <c r="B49" s="3" t="s">
        <v>50</v>
      </c>
      <c r="C49" s="176">
        <v>2432</v>
      </c>
      <c r="D49" s="175">
        <v>55</v>
      </c>
      <c r="E49" s="175"/>
      <c r="F49" s="175">
        <v>55</v>
      </c>
      <c r="G49" s="177">
        <v>22</v>
      </c>
      <c r="H49" s="175"/>
      <c r="I49" s="175">
        <v>22</v>
      </c>
      <c r="J49" s="177"/>
      <c r="K49" s="175"/>
      <c r="L49" s="175">
        <f t="shared" ref="L49:L54" si="5">SUM(J49:K49)</f>
        <v>0</v>
      </c>
      <c r="M49" s="177"/>
      <c r="N49" s="175"/>
      <c r="O49" s="175">
        <f t="shared" ref="O49:O60" si="6">SUM(M49:N49)</f>
        <v>0</v>
      </c>
      <c r="P49" s="3"/>
    </row>
    <row r="50" spans="2:16" x14ac:dyDescent="0.35">
      <c r="B50" s="3" t="s">
        <v>51</v>
      </c>
      <c r="C50" s="176">
        <v>2361</v>
      </c>
      <c r="D50" s="175">
        <v>598</v>
      </c>
      <c r="E50" s="175"/>
      <c r="F50" s="175">
        <v>598</v>
      </c>
      <c r="G50" s="177">
        <v>556</v>
      </c>
      <c r="H50" s="175"/>
      <c r="I50" s="175">
        <v>556</v>
      </c>
      <c r="J50" s="177"/>
      <c r="K50" s="175"/>
      <c r="L50" s="175">
        <f t="shared" si="5"/>
        <v>0</v>
      </c>
      <c r="M50" s="177"/>
      <c r="N50" s="175"/>
      <c r="O50" s="175">
        <f t="shared" si="6"/>
        <v>0</v>
      </c>
      <c r="P50" s="3"/>
    </row>
    <row r="51" spans="2:16" x14ac:dyDescent="0.35">
      <c r="B51" s="3" t="s">
        <v>52</v>
      </c>
      <c r="C51" s="176">
        <v>2238</v>
      </c>
      <c r="D51" s="175">
        <v>254</v>
      </c>
      <c r="E51" s="175"/>
      <c r="F51" s="175">
        <v>254</v>
      </c>
      <c r="G51" s="177">
        <v>253</v>
      </c>
      <c r="H51" s="175"/>
      <c r="I51" s="175">
        <v>253</v>
      </c>
      <c r="J51" s="177"/>
      <c r="K51" s="175"/>
      <c r="L51" s="175">
        <f t="shared" si="5"/>
        <v>0</v>
      </c>
      <c r="M51" s="177"/>
      <c r="N51" s="175"/>
      <c r="O51" s="175">
        <f t="shared" si="6"/>
        <v>0</v>
      </c>
      <c r="P51" s="3"/>
    </row>
    <row r="52" spans="2:16" x14ac:dyDescent="0.35">
      <c r="B52" s="3" t="s">
        <v>53</v>
      </c>
      <c r="C52" s="176">
        <v>799</v>
      </c>
      <c r="D52" s="175"/>
      <c r="E52" s="175">
        <v>189</v>
      </c>
      <c r="F52" s="175">
        <v>189</v>
      </c>
      <c r="G52" s="177"/>
      <c r="H52" s="175">
        <v>132</v>
      </c>
      <c r="I52" s="175">
        <v>132</v>
      </c>
      <c r="J52" s="177"/>
      <c r="K52" s="175"/>
      <c r="L52" s="175">
        <f t="shared" si="5"/>
        <v>0</v>
      </c>
      <c r="M52" s="177"/>
      <c r="N52" s="175"/>
      <c r="O52" s="175">
        <f t="shared" si="6"/>
        <v>0</v>
      </c>
      <c r="P52" s="3"/>
    </row>
    <row r="53" spans="2:16" x14ac:dyDescent="0.35">
      <c r="B53" s="3" t="s">
        <v>54</v>
      </c>
      <c r="C53" s="176">
        <v>405</v>
      </c>
      <c r="D53" s="175"/>
      <c r="E53" s="175">
        <v>191</v>
      </c>
      <c r="F53" s="175">
        <v>191</v>
      </c>
      <c r="G53" s="177"/>
      <c r="H53" s="175">
        <v>112</v>
      </c>
      <c r="I53" s="175">
        <v>112</v>
      </c>
      <c r="J53" s="177"/>
      <c r="K53" s="175"/>
      <c r="L53" s="175">
        <f t="shared" si="5"/>
        <v>0</v>
      </c>
      <c r="M53" s="177"/>
      <c r="N53" s="175"/>
      <c r="O53" s="175">
        <f t="shared" si="6"/>
        <v>0</v>
      </c>
      <c r="P53" s="3"/>
    </row>
    <row r="54" spans="2:16" x14ac:dyDescent="0.35">
      <c r="B54" s="3" t="s">
        <v>55</v>
      </c>
      <c r="C54" s="176">
        <v>745</v>
      </c>
      <c r="D54" s="175"/>
      <c r="E54" s="175"/>
      <c r="F54" s="175">
        <f t="shared" ref="F54" si="7">SUM(D54:E54)</f>
        <v>0</v>
      </c>
      <c r="G54" s="177"/>
      <c r="H54" s="175"/>
      <c r="I54" s="175"/>
      <c r="J54" s="177"/>
      <c r="K54" s="175"/>
      <c r="L54" s="175">
        <f t="shared" si="5"/>
        <v>0</v>
      </c>
      <c r="M54" s="177"/>
      <c r="N54" s="175"/>
      <c r="O54" s="175">
        <f t="shared" si="6"/>
        <v>0</v>
      </c>
      <c r="P54" s="3"/>
    </row>
    <row r="55" spans="2:16" x14ac:dyDescent="0.35">
      <c r="B55" s="3" t="s">
        <v>56</v>
      </c>
      <c r="C55" s="176">
        <v>171</v>
      </c>
      <c r="D55" s="175"/>
      <c r="E55" s="175"/>
      <c r="F55" s="175">
        <v>53</v>
      </c>
      <c r="G55" s="177"/>
      <c r="H55" s="175"/>
      <c r="I55" s="175">
        <v>59</v>
      </c>
      <c r="J55" s="177"/>
      <c r="K55" s="175"/>
      <c r="L55" s="175">
        <v>26</v>
      </c>
      <c r="M55" s="177"/>
      <c r="N55" s="175"/>
      <c r="O55" s="175">
        <f t="shared" si="6"/>
        <v>0</v>
      </c>
      <c r="P55" s="3"/>
    </row>
    <row r="56" spans="2:16" x14ac:dyDescent="0.35">
      <c r="B56" s="3" t="s">
        <v>57</v>
      </c>
      <c r="C56" s="176">
        <v>271</v>
      </c>
      <c r="D56" s="175"/>
      <c r="E56" s="175"/>
      <c r="F56" s="175">
        <v>9</v>
      </c>
      <c r="G56" s="177"/>
      <c r="H56" s="175"/>
      <c r="I56" s="175">
        <v>10</v>
      </c>
      <c r="J56" s="177"/>
      <c r="K56" s="175"/>
      <c r="L56" s="175">
        <v>6</v>
      </c>
      <c r="M56" s="177"/>
      <c r="N56" s="175"/>
      <c r="O56" s="175">
        <f t="shared" si="6"/>
        <v>0</v>
      </c>
      <c r="P56" s="3"/>
    </row>
    <row r="57" spans="2:16" x14ac:dyDescent="0.35">
      <c r="B57" s="3" t="s">
        <v>58</v>
      </c>
      <c r="C57" s="176">
        <v>279</v>
      </c>
      <c r="D57" s="175"/>
      <c r="E57" s="175"/>
      <c r="F57" s="175">
        <v>19</v>
      </c>
      <c r="G57" s="177"/>
      <c r="H57" s="175"/>
      <c r="I57" s="175">
        <v>7</v>
      </c>
      <c r="J57" s="177"/>
      <c r="K57" s="175"/>
      <c r="L57" s="175">
        <v>3</v>
      </c>
      <c r="M57" s="177"/>
      <c r="N57" s="175"/>
      <c r="O57" s="175">
        <f t="shared" si="6"/>
        <v>0</v>
      </c>
      <c r="P57" s="3"/>
    </row>
    <row r="58" spans="2:16" x14ac:dyDescent="0.35">
      <c r="B58" s="3" t="s">
        <v>59</v>
      </c>
      <c r="C58" s="176">
        <v>379</v>
      </c>
      <c r="D58" s="175"/>
      <c r="E58" s="175"/>
      <c r="F58" s="175">
        <v>3</v>
      </c>
      <c r="G58" s="177"/>
      <c r="H58" s="175"/>
      <c r="I58" s="175">
        <v>4</v>
      </c>
      <c r="J58" s="177"/>
      <c r="K58" s="175"/>
      <c r="L58" s="175">
        <v>1</v>
      </c>
      <c r="M58" s="177"/>
      <c r="N58" s="175"/>
      <c r="O58" s="175">
        <f t="shared" si="6"/>
        <v>0</v>
      </c>
      <c r="P58" s="3"/>
    </row>
    <row r="59" spans="2:16" x14ac:dyDescent="0.35">
      <c r="B59" s="3" t="s">
        <v>60</v>
      </c>
      <c r="C59" s="176">
        <v>353</v>
      </c>
      <c r="D59" s="175"/>
      <c r="E59" s="175"/>
      <c r="F59" s="175">
        <v>28</v>
      </c>
      <c r="G59" s="177"/>
      <c r="H59" s="175"/>
      <c r="I59" s="175">
        <v>30</v>
      </c>
      <c r="J59" s="177"/>
      <c r="K59" s="175"/>
      <c r="L59" s="175">
        <v>20</v>
      </c>
      <c r="M59" s="177"/>
      <c r="N59" s="175"/>
      <c r="O59" s="175">
        <f t="shared" si="6"/>
        <v>0</v>
      </c>
      <c r="P59" s="3"/>
    </row>
    <row r="60" spans="2:16" x14ac:dyDescent="0.35">
      <c r="B60" s="3" t="s">
        <v>61</v>
      </c>
      <c r="C60" s="176">
        <v>453</v>
      </c>
      <c r="D60" s="175"/>
      <c r="E60" s="175"/>
      <c r="F60" s="175">
        <v>11</v>
      </c>
      <c r="G60" s="177"/>
      <c r="H60" s="175"/>
      <c r="I60" s="175">
        <v>13</v>
      </c>
      <c r="J60" s="177"/>
      <c r="K60" s="175"/>
      <c r="L60" s="175">
        <v>1</v>
      </c>
      <c r="M60" s="177"/>
      <c r="N60" s="175"/>
      <c r="O60" s="175">
        <f t="shared" si="6"/>
        <v>0</v>
      </c>
      <c r="P60" s="3"/>
    </row>
    <row r="61" spans="2:16" x14ac:dyDescent="0.35">
      <c r="D61" s="61"/>
      <c r="E61" s="63" t="s">
        <v>62</v>
      </c>
      <c r="F61" s="57">
        <f>SUM(F48:F60)</f>
        <v>1505</v>
      </c>
      <c r="G61" s="61"/>
      <c r="H61" s="63" t="s">
        <v>63</v>
      </c>
      <c r="I61" s="58">
        <f>SUM(I48:I60)</f>
        <v>1230</v>
      </c>
      <c r="J61" s="61"/>
      <c r="K61" s="63" t="s">
        <v>67</v>
      </c>
      <c r="L61" s="58">
        <f>SUM(L48:L60)</f>
        <v>57</v>
      </c>
      <c r="M61" s="61"/>
      <c r="N61" s="63" t="s">
        <v>67</v>
      </c>
      <c r="O61" s="58">
        <f>SUM(O48:O60)</f>
        <v>0</v>
      </c>
    </row>
    <row r="62" spans="2:16" x14ac:dyDescent="0.35">
      <c r="B62" s="15" t="s">
        <v>4</v>
      </c>
      <c r="C62" s="14" t="s">
        <v>4</v>
      </c>
      <c r="E62" s="63" t="s">
        <v>64</v>
      </c>
      <c r="F62" s="213">
        <v>111</v>
      </c>
      <c r="H62" s="63" t="s">
        <v>64</v>
      </c>
      <c r="I62" s="213">
        <v>111</v>
      </c>
      <c r="K62" s="63" t="s">
        <v>64</v>
      </c>
      <c r="L62" s="213">
        <v>52</v>
      </c>
      <c r="N62" s="63" t="s">
        <v>64</v>
      </c>
      <c r="O62" s="23" t="s">
        <v>4</v>
      </c>
    </row>
  </sheetData>
  <mergeCells count="17">
    <mergeCell ref="B7:B8"/>
    <mergeCell ref="C7:C8"/>
    <mergeCell ref="D7:F7"/>
    <mergeCell ref="G26:I26"/>
    <mergeCell ref="D26:F26"/>
    <mergeCell ref="B26:B27"/>
    <mergeCell ref="C26:C27"/>
    <mergeCell ref="J26:L26"/>
    <mergeCell ref="M26:O26"/>
    <mergeCell ref="G7:I7"/>
    <mergeCell ref="M46:O46"/>
    <mergeCell ref="P46:P47"/>
    <mergeCell ref="B46:B47"/>
    <mergeCell ref="C46:C47"/>
    <mergeCell ref="D46:F46"/>
    <mergeCell ref="G46:I46"/>
    <mergeCell ref="J46:L46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0"/>
  <sheetViews>
    <sheetView showGridLines="0" zoomScaleNormal="100" workbookViewId="0">
      <selection activeCell="F9" sqref="F9:I9"/>
    </sheetView>
  </sheetViews>
  <sheetFormatPr defaultColWidth="8.7265625" defaultRowHeight="13.5" x14ac:dyDescent="0.35"/>
  <cols>
    <col min="1" max="1" width="3.1796875" style="1" customWidth="1"/>
    <col min="2" max="2" width="30.453125" style="1" customWidth="1"/>
    <col min="3" max="3" width="20.7265625" style="1" customWidth="1"/>
    <col min="4" max="4" width="18.26953125" style="1" customWidth="1"/>
    <col min="5" max="16384" width="8.7265625" style="1"/>
  </cols>
  <sheetData>
    <row r="1" spans="1:9" x14ac:dyDescent="0.35">
      <c r="A1" s="29" t="str">
        <f>Demographics!A1</f>
        <v>RFP APPENDIX 1:  SITE DATA</v>
      </c>
      <c r="C1" s="122"/>
      <c r="D1" s="128"/>
    </row>
    <row r="2" spans="1:9" x14ac:dyDescent="0.35">
      <c r="A2" s="2" t="str">
        <f>Demographics!A2</f>
        <v>UNIVERSITY OF NORTH CAROLINA AT PEMBROKE</v>
      </c>
      <c r="G2" s="31"/>
      <c r="H2" s="31"/>
    </row>
    <row r="3" spans="1:9" x14ac:dyDescent="0.35">
      <c r="A3" s="30" t="s">
        <v>73</v>
      </c>
      <c r="B3" s="31"/>
      <c r="D3" s="122"/>
      <c r="E3" s="122"/>
      <c r="F3" s="122"/>
      <c r="G3" s="128"/>
    </row>
    <row r="4" spans="1:9" x14ac:dyDescent="0.35">
      <c r="A4" s="30"/>
      <c r="B4" s="31"/>
      <c r="D4" s="122"/>
      <c r="E4" s="122"/>
      <c r="F4" s="122"/>
      <c r="G4" s="128"/>
    </row>
    <row r="5" spans="1:9" x14ac:dyDescent="0.35">
      <c r="B5" s="62" t="s">
        <v>4</v>
      </c>
    </row>
    <row r="6" spans="1:9" x14ac:dyDescent="0.35">
      <c r="B6" s="102" t="s">
        <v>74</v>
      </c>
      <c r="C6" s="103"/>
      <c r="D6" s="104"/>
      <c r="F6" s="122"/>
      <c r="G6" s="122"/>
      <c r="H6" s="122"/>
      <c r="I6" s="128"/>
    </row>
    <row r="7" spans="1:9" x14ac:dyDescent="0.35">
      <c r="B7" s="105"/>
      <c r="C7" s="15" t="s">
        <v>75</v>
      </c>
      <c r="D7" s="273" t="s">
        <v>30</v>
      </c>
      <c r="E7" s="32"/>
    </row>
    <row r="8" spans="1:9" x14ac:dyDescent="0.35">
      <c r="B8" s="105"/>
      <c r="C8" s="15" t="s">
        <v>76</v>
      </c>
      <c r="D8" s="273" t="s">
        <v>77</v>
      </c>
      <c r="I8" s="9"/>
    </row>
    <row r="9" spans="1:9" x14ac:dyDescent="0.35">
      <c r="B9" s="105"/>
      <c r="C9" s="15" t="s">
        <v>78</v>
      </c>
      <c r="D9" s="273">
        <v>2028</v>
      </c>
    </row>
    <row r="10" spans="1:9" x14ac:dyDescent="0.35">
      <c r="B10" s="106"/>
      <c r="C10" s="15" t="s">
        <v>79</v>
      </c>
      <c r="D10" s="273" t="s">
        <v>80</v>
      </c>
    </row>
    <row r="11" spans="1:9" ht="14.65" customHeight="1" x14ac:dyDescent="0.35">
      <c r="B11" s="307" t="s">
        <v>81</v>
      </c>
      <c r="C11" s="308"/>
      <c r="D11" s="273" t="s">
        <v>30</v>
      </c>
    </row>
    <row r="12" spans="1:9" x14ac:dyDescent="0.35">
      <c r="B12" s="129"/>
      <c r="C12" s="130" t="s">
        <v>82</v>
      </c>
      <c r="D12" s="273" t="s">
        <v>83</v>
      </c>
    </row>
    <row r="13" spans="1:9" x14ac:dyDescent="0.35">
      <c r="B13" s="107"/>
      <c r="C13" s="108"/>
      <c r="D13" s="109"/>
    </row>
    <row r="14" spans="1:9" x14ac:dyDescent="0.35">
      <c r="B14" s="274" t="s">
        <v>84</v>
      </c>
      <c r="C14" s="275"/>
      <c r="D14" s="276"/>
    </row>
    <row r="15" spans="1:9" ht="27" customHeight="1" x14ac:dyDescent="0.35">
      <c r="B15" s="309" t="s">
        <v>85</v>
      </c>
      <c r="C15" s="310"/>
      <c r="D15" s="310"/>
    </row>
    <row r="16" spans="1:9" ht="23.25" customHeight="1" x14ac:dyDescent="0.35">
      <c r="B16" s="311" t="s">
        <v>86</v>
      </c>
      <c r="C16" s="312"/>
      <c r="D16" s="313"/>
    </row>
    <row r="17" spans="2:4" ht="14.25" customHeight="1" x14ac:dyDescent="0.35">
      <c r="B17" s="314" t="s">
        <v>87</v>
      </c>
      <c r="C17" s="315"/>
      <c r="D17" s="316"/>
    </row>
    <row r="18" spans="2:4" x14ac:dyDescent="0.35">
      <c r="B18" s="314" t="s">
        <v>88</v>
      </c>
      <c r="C18" s="315"/>
      <c r="D18" s="316"/>
    </row>
    <row r="20" spans="2:4" x14ac:dyDescent="0.35">
      <c r="B20" s="150"/>
      <c r="C20" s="2"/>
      <c r="D20" s="2"/>
    </row>
  </sheetData>
  <mergeCells count="5">
    <mergeCell ref="B11:C11"/>
    <mergeCell ref="B15:D15"/>
    <mergeCell ref="B16:D16"/>
    <mergeCell ref="B17:D17"/>
    <mergeCell ref="B18:D18"/>
  </mergeCells>
  <pageMargins left="0.7" right="0.7" top="0.75" bottom="0.75" header="0.3" footer="0.3"/>
  <pageSetup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M39"/>
  <sheetViews>
    <sheetView showGridLines="0" workbookViewId="0">
      <selection activeCell="F29" sqref="F29"/>
    </sheetView>
  </sheetViews>
  <sheetFormatPr defaultColWidth="8.7265625" defaultRowHeight="13.5" x14ac:dyDescent="0.35"/>
  <cols>
    <col min="1" max="1" width="32" style="1" customWidth="1"/>
    <col min="2" max="2" width="15.453125" style="1" customWidth="1"/>
    <col min="3" max="3" width="13.81640625" style="1" customWidth="1"/>
    <col min="4" max="4" width="14" style="1" customWidth="1"/>
    <col min="5" max="5" width="15" style="1" bestFit="1" customWidth="1"/>
    <col min="6" max="6" width="1.1796875" style="1" customWidth="1"/>
    <col min="7" max="7" width="14.26953125" style="1" bestFit="1" customWidth="1"/>
    <col min="8" max="8" width="12.81640625" style="1" bestFit="1" customWidth="1"/>
    <col min="9" max="9" width="13.7265625" style="1" customWidth="1"/>
    <col min="10" max="10" width="14.26953125" style="1" bestFit="1" customWidth="1"/>
    <col min="11" max="11" width="1.1796875" style="1" customWidth="1"/>
    <col min="12" max="12" width="11.7265625" style="1" customWidth="1"/>
    <col min="13" max="16384" width="8.7265625" style="1"/>
  </cols>
  <sheetData>
    <row r="1" spans="1:13" x14ac:dyDescent="0.35">
      <c r="A1" s="29" t="str">
        <f>Demographics!A1</f>
        <v>RFP APPENDIX 1:  SITE DATA</v>
      </c>
      <c r="C1" s="128"/>
      <c r="D1" s="128"/>
      <c r="E1" s="128"/>
    </row>
    <row r="2" spans="1:13" x14ac:dyDescent="0.35">
      <c r="A2" s="2" t="str">
        <f>Demographics!A2</f>
        <v>UNIVERSITY OF NORTH CAROLINA AT PEMBROKE</v>
      </c>
      <c r="C2" s="128"/>
      <c r="D2" s="128"/>
      <c r="E2" s="128"/>
      <c r="L2" s="122"/>
      <c r="M2" s="122"/>
    </row>
    <row r="3" spans="1:13" x14ac:dyDescent="0.35">
      <c r="A3" s="2" t="s">
        <v>89</v>
      </c>
      <c r="C3" s="128"/>
      <c r="D3" s="128"/>
      <c r="E3" s="128"/>
    </row>
    <row r="5" spans="1:13" x14ac:dyDescent="0.35">
      <c r="B5" s="288"/>
    </row>
    <row r="6" spans="1:13" x14ac:dyDescent="0.35">
      <c r="A6" s="2"/>
      <c r="B6" s="317" t="s">
        <v>90</v>
      </c>
      <c r="C6" s="318"/>
      <c r="D6" s="318"/>
      <c r="E6" s="318"/>
      <c r="F6" s="33"/>
      <c r="G6" s="318" t="s">
        <v>91</v>
      </c>
      <c r="H6" s="318"/>
      <c r="I6" s="318"/>
      <c r="J6" s="319"/>
      <c r="K6" s="2"/>
      <c r="L6" s="2"/>
    </row>
    <row r="7" spans="1:13" ht="58.5" customHeight="1" x14ac:dyDescent="0.35">
      <c r="A7" s="34" t="s">
        <v>92</v>
      </c>
      <c r="B7" s="94" t="s">
        <v>93</v>
      </c>
      <c r="C7" s="94" t="s">
        <v>94</v>
      </c>
      <c r="D7" s="94" t="s">
        <v>95</v>
      </c>
      <c r="E7" s="94" t="s">
        <v>96</v>
      </c>
      <c r="F7" s="35"/>
      <c r="G7" s="94" t="s">
        <v>93</v>
      </c>
      <c r="H7" s="94" t="s">
        <v>94</v>
      </c>
      <c r="I7" s="94" t="s">
        <v>95</v>
      </c>
      <c r="J7" s="94" t="s">
        <v>96</v>
      </c>
      <c r="K7" s="36"/>
      <c r="L7" s="94" t="s">
        <v>97</v>
      </c>
    </row>
    <row r="8" spans="1:13" ht="13.5" customHeight="1" x14ac:dyDescent="0.35">
      <c r="A8" s="3" t="s">
        <v>98</v>
      </c>
      <c r="B8" s="169">
        <f>3651219.7+26652.86</f>
        <v>3677872.56</v>
      </c>
      <c r="C8" s="169">
        <f>16069.23+4333.19+884.49</f>
        <v>21286.91</v>
      </c>
      <c r="D8" s="169">
        <f>221425.81+115020.04+156813.97+197052.16</f>
        <v>690311.98</v>
      </c>
      <c r="E8" s="262">
        <f t="shared" ref="E8:E21" si="0">SUM(B8:D8)</f>
        <v>4389471.45</v>
      </c>
      <c r="F8" s="4"/>
      <c r="G8" s="263">
        <f>126342.57+3475964.12+13298.29</f>
        <v>3615604.98</v>
      </c>
      <c r="H8" s="263">
        <f>22863.65+4989.8+4768.52</f>
        <v>32621.97</v>
      </c>
      <c r="I8" s="263">
        <f>171765.24+127752.14</f>
        <v>299517.38</v>
      </c>
      <c r="J8" s="264">
        <f>SUM(G8:I8)</f>
        <v>3947744.33</v>
      </c>
      <c r="K8" s="4"/>
      <c r="L8" s="140">
        <v>223</v>
      </c>
    </row>
    <row r="9" spans="1:13" x14ac:dyDescent="0.35">
      <c r="A9" s="3" t="s">
        <v>99</v>
      </c>
      <c r="B9" s="169"/>
      <c r="C9" s="169"/>
      <c r="D9" s="169">
        <v>13505.57</v>
      </c>
      <c r="E9" s="262">
        <f t="shared" si="0"/>
        <v>13505.57</v>
      </c>
      <c r="F9" s="4"/>
      <c r="G9" s="263"/>
      <c r="H9" s="263"/>
      <c r="I9" s="263">
        <v>9846.4500000000007</v>
      </c>
      <c r="J9" s="264">
        <f t="shared" ref="J9:J19" si="1">SUM(G9:I9)</f>
        <v>9846.4500000000007</v>
      </c>
      <c r="K9" s="4"/>
      <c r="L9" s="140">
        <v>223</v>
      </c>
    </row>
    <row r="10" spans="1:13" x14ac:dyDescent="0.35">
      <c r="A10" s="3" t="s">
        <v>100</v>
      </c>
      <c r="B10" s="169">
        <f>5590.4+13187.75</f>
        <v>18778.150000000001</v>
      </c>
      <c r="C10" s="169">
        <v>278.91000000000003</v>
      </c>
      <c r="D10" s="169">
        <f>6021.23+1129.31</f>
        <v>7150.5399999999991</v>
      </c>
      <c r="E10" s="262">
        <f t="shared" si="0"/>
        <v>26207.599999999999</v>
      </c>
      <c r="F10" s="4"/>
      <c r="G10" s="263">
        <f>2582.19+3991.25</f>
        <v>6573.4400000000005</v>
      </c>
      <c r="H10" s="263">
        <v>623.02</v>
      </c>
      <c r="I10" s="263">
        <f>2763.7+1311.22+5284.11</f>
        <v>9359.0299999999988</v>
      </c>
      <c r="J10" s="264">
        <f t="shared" si="1"/>
        <v>16555.489999999998</v>
      </c>
      <c r="K10" s="4"/>
      <c r="L10" s="140">
        <v>223</v>
      </c>
    </row>
    <row r="11" spans="1:13" x14ac:dyDescent="0.35">
      <c r="A11" s="3" t="s">
        <v>101</v>
      </c>
      <c r="B11" s="169">
        <v>999563.98</v>
      </c>
      <c r="C11" s="169">
        <v>48590.03</v>
      </c>
      <c r="D11" s="169">
        <v>494122.7</v>
      </c>
      <c r="E11" s="262">
        <f t="shared" si="0"/>
        <v>1542276.71</v>
      </c>
      <c r="F11" s="4"/>
      <c r="G11" s="263">
        <v>749221.48</v>
      </c>
      <c r="H11" s="263">
        <v>83583.55</v>
      </c>
      <c r="I11" s="263">
        <v>532873.41</v>
      </c>
      <c r="J11" s="264">
        <f t="shared" si="1"/>
        <v>1365678.44</v>
      </c>
      <c r="K11" s="4"/>
      <c r="L11" s="140">
        <v>223</v>
      </c>
    </row>
    <row r="12" spans="1:13" x14ac:dyDescent="0.35">
      <c r="A12" s="3" t="s">
        <v>102</v>
      </c>
      <c r="B12" s="169">
        <f>131939.26+8604.36</f>
        <v>140543.62</v>
      </c>
      <c r="C12" s="169">
        <v>10966.81</v>
      </c>
      <c r="D12" s="169">
        <v>63853.24</v>
      </c>
      <c r="E12" s="262">
        <f t="shared" si="0"/>
        <v>215363.66999999998</v>
      </c>
      <c r="F12" s="4"/>
      <c r="G12" s="263">
        <f>9138.14+85116.63</f>
        <v>94254.77</v>
      </c>
      <c r="H12" s="263">
        <f>13661.06+948.76</f>
        <v>14609.82</v>
      </c>
      <c r="I12" s="263">
        <f>69842.87+2285.38+10</f>
        <v>72138.25</v>
      </c>
      <c r="J12" s="264">
        <f t="shared" si="1"/>
        <v>181002.84</v>
      </c>
      <c r="K12" s="4"/>
      <c r="L12" s="140">
        <v>223</v>
      </c>
    </row>
    <row r="13" spans="1:13" x14ac:dyDescent="0.35">
      <c r="A13" s="3" t="s">
        <v>103</v>
      </c>
      <c r="B13" s="169">
        <f>80362.3+61540.73</f>
        <v>141903.03</v>
      </c>
      <c r="C13" s="169">
        <v>9899.16</v>
      </c>
      <c r="D13" s="169">
        <v>68491.27</v>
      </c>
      <c r="E13" s="262">
        <f t="shared" si="0"/>
        <v>220293.46000000002</v>
      </c>
      <c r="F13" s="4"/>
      <c r="G13" s="263">
        <f>55825.77+59091.99</f>
        <v>114917.75999999999</v>
      </c>
      <c r="H13" s="263">
        <v>15966.28</v>
      </c>
      <c r="I13" s="263">
        <v>66056.649999999994</v>
      </c>
      <c r="J13" s="264">
        <f t="shared" si="1"/>
        <v>196940.69</v>
      </c>
      <c r="K13" s="4"/>
      <c r="L13" s="140">
        <v>223</v>
      </c>
    </row>
    <row r="14" spans="1:13" x14ac:dyDescent="0.35">
      <c r="A14" s="3" t="s">
        <v>104</v>
      </c>
      <c r="B14" s="169">
        <v>231396.28</v>
      </c>
      <c r="C14" s="169"/>
      <c r="D14" s="169">
        <f>64998.43+249.74</f>
        <v>65248.17</v>
      </c>
      <c r="E14" s="262">
        <f t="shared" si="0"/>
        <v>296644.45</v>
      </c>
      <c r="F14" s="4"/>
      <c r="G14" s="263">
        <v>226516.68</v>
      </c>
      <c r="H14" s="263"/>
      <c r="I14" s="263">
        <v>69739.69</v>
      </c>
      <c r="J14" s="264">
        <f t="shared" si="1"/>
        <v>296256.37</v>
      </c>
      <c r="K14" s="4"/>
      <c r="L14" s="140">
        <v>223</v>
      </c>
    </row>
    <row r="15" spans="1:13" x14ac:dyDescent="0.35">
      <c r="A15" s="3" t="s">
        <v>105</v>
      </c>
      <c r="B15" s="169"/>
      <c r="C15" s="169"/>
      <c r="D15" s="169">
        <v>456364.07</v>
      </c>
      <c r="E15" s="262">
        <f t="shared" si="0"/>
        <v>456364.07</v>
      </c>
      <c r="F15" s="4"/>
      <c r="G15" s="263"/>
      <c r="H15" s="263"/>
      <c r="I15" s="263">
        <v>420515.55</v>
      </c>
      <c r="J15" s="264">
        <f t="shared" si="1"/>
        <v>420515.55</v>
      </c>
      <c r="K15" s="4"/>
      <c r="L15" s="140">
        <v>223</v>
      </c>
    </row>
    <row r="16" spans="1:13" hidden="1" x14ac:dyDescent="0.35">
      <c r="A16" s="3"/>
      <c r="B16" s="169"/>
      <c r="C16" s="169"/>
      <c r="D16" s="169"/>
      <c r="E16" s="262">
        <f t="shared" si="0"/>
        <v>0</v>
      </c>
      <c r="F16" s="4"/>
      <c r="G16" s="263"/>
      <c r="H16" s="263"/>
      <c r="I16" s="263"/>
      <c r="J16" s="264">
        <f t="shared" si="1"/>
        <v>0</v>
      </c>
      <c r="K16" s="4"/>
      <c r="L16" s="3">
        <v>223</v>
      </c>
    </row>
    <row r="17" spans="1:12" hidden="1" x14ac:dyDescent="0.35">
      <c r="A17" s="3"/>
      <c r="B17" s="169"/>
      <c r="C17" s="169"/>
      <c r="D17" s="169"/>
      <c r="E17" s="262">
        <f t="shared" si="0"/>
        <v>0</v>
      </c>
      <c r="F17" s="4"/>
      <c r="G17" s="263"/>
      <c r="H17" s="263"/>
      <c r="I17" s="263"/>
      <c r="J17" s="264">
        <f t="shared" si="1"/>
        <v>0</v>
      </c>
      <c r="K17" s="4"/>
      <c r="L17" s="3">
        <v>223</v>
      </c>
    </row>
    <row r="18" spans="1:12" hidden="1" x14ac:dyDescent="0.35">
      <c r="A18" s="3"/>
      <c r="B18" s="169"/>
      <c r="C18" s="169"/>
      <c r="D18" s="169"/>
      <c r="E18" s="262">
        <f t="shared" si="0"/>
        <v>0</v>
      </c>
      <c r="F18" s="4"/>
      <c r="G18" s="263"/>
      <c r="H18" s="263"/>
      <c r="I18" s="263"/>
      <c r="J18" s="264">
        <f t="shared" si="1"/>
        <v>0</v>
      </c>
      <c r="K18" s="4"/>
      <c r="L18" s="3">
        <v>223</v>
      </c>
    </row>
    <row r="19" spans="1:12" hidden="1" x14ac:dyDescent="0.35">
      <c r="A19" s="3"/>
      <c r="B19" s="169"/>
      <c r="C19" s="169"/>
      <c r="D19" s="169"/>
      <c r="E19" s="262">
        <f t="shared" si="0"/>
        <v>0</v>
      </c>
      <c r="F19" s="4"/>
      <c r="G19" s="263"/>
      <c r="H19" s="266"/>
      <c r="I19" s="263"/>
      <c r="J19" s="264">
        <f t="shared" si="1"/>
        <v>0</v>
      </c>
      <c r="K19" s="4"/>
      <c r="L19" s="255">
        <v>223</v>
      </c>
    </row>
    <row r="20" spans="1:12" x14ac:dyDescent="0.35">
      <c r="A20" s="3" t="s">
        <v>106</v>
      </c>
      <c r="B20" s="169"/>
      <c r="C20" s="169"/>
      <c r="D20" s="169">
        <v>30204.03</v>
      </c>
      <c r="E20" s="262">
        <f t="shared" si="0"/>
        <v>30204.03</v>
      </c>
      <c r="F20" s="4"/>
      <c r="G20" s="263"/>
      <c r="H20" s="100"/>
      <c r="I20" s="265">
        <f>21419.23+2466+454.5</f>
        <v>24339.73</v>
      </c>
      <c r="J20" s="264">
        <f>SUM(G20:I20)</f>
        <v>24339.73</v>
      </c>
      <c r="K20" s="254"/>
    </row>
    <row r="21" spans="1:12" x14ac:dyDescent="0.35">
      <c r="A21" s="3" t="s">
        <v>107</v>
      </c>
      <c r="B21" s="169"/>
      <c r="C21" s="169"/>
      <c r="D21" s="169">
        <f>606382.74+19012.84+1238.49/1810.52+5185.49</f>
        <v>630581.75405209546</v>
      </c>
      <c r="E21" s="262">
        <f t="shared" si="0"/>
        <v>630581.75405209546</v>
      </c>
      <c r="F21" s="4"/>
      <c r="G21" s="263"/>
      <c r="H21" s="100"/>
      <c r="I21" s="265">
        <f>3137.68+36356.5+618144.24+736.07+2445.25+502.5+161.3</f>
        <v>661483.54</v>
      </c>
      <c r="J21" s="264">
        <f>SUM(G21:I21)</f>
        <v>661483.54</v>
      </c>
      <c r="K21" s="254"/>
    </row>
    <row r="22" spans="1:12" x14ac:dyDescent="0.35">
      <c r="A22" s="3" t="s">
        <v>108</v>
      </c>
      <c r="B22" s="169"/>
      <c r="C22" s="169"/>
      <c r="D22" s="169">
        <v>37696.78</v>
      </c>
      <c r="E22" s="262">
        <v>76952.67</v>
      </c>
      <c r="F22" s="4"/>
      <c r="G22" s="263"/>
      <c r="H22" s="100"/>
      <c r="I22" s="265">
        <v>90920.93</v>
      </c>
      <c r="J22" s="264">
        <f>SUM(G22:I22)</f>
        <v>90920.93</v>
      </c>
      <c r="K22" s="254"/>
    </row>
    <row r="23" spans="1:12" x14ac:dyDescent="0.35">
      <c r="A23" s="1" t="s">
        <v>4</v>
      </c>
      <c r="D23" s="5" t="s">
        <v>96</v>
      </c>
      <c r="E23" s="169">
        <f>SUM(E8:E22)</f>
        <v>7897865.4340520957</v>
      </c>
      <c r="I23" s="5" t="s">
        <v>96</v>
      </c>
      <c r="J23" s="261">
        <f>SUM(J8:J22)</f>
        <v>7211284.3600000013</v>
      </c>
    </row>
    <row r="24" spans="1:12" x14ac:dyDescent="0.35">
      <c r="B24" s="272"/>
      <c r="E24" s="272"/>
    </row>
    <row r="26" spans="1:12" ht="27" x14ac:dyDescent="0.35">
      <c r="A26" s="34" t="s">
        <v>109</v>
      </c>
      <c r="B26" s="94" t="s">
        <v>110</v>
      </c>
      <c r="C26" s="94" t="s">
        <v>111</v>
      </c>
      <c r="D26" s="272"/>
      <c r="E26" s="272"/>
    </row>
    <row r="27" spans="1:12" x14ac:dyDescent="0.35">
      <c r="A27" s="3" t="s">
        <v>112</v>
      </c>
      <c r="B27" s="147">
        <v>8.08</v>
      </c>
      <c r="C27" s="147">
        <v>8.08</v>
      </c>
    </row>
    <row r="28" spans="1:12" x14ac:dyDescent="0.35">
      <c r="A28" s="3" t="s">
        <v>113</v>
      </c>
      <c r="B28" s="147">
        <v>10.1</v>
      </c>
      <c r="C28" s="147">
        <v>10.1</v>
      </c>
      <c r="D28" s="272"/>
    </row>
    <row r="29" spans="1:12" x14ac:dyDescent="0.35">
      <c r="A29" s="3" t="s">
        <v>114</v>
      </c>
      <c r="B29" s="147">
        <v>10.1</v>
      </c>
      <c r="C29" s="147">
        <v>10.1</v>
      </c>
      <c r="D29" s="272"/>
    </row>
    <row r="30" spans="1:12" x14ac:dyDescent="0.35">
      <c r="A30" s="3" t="s">
        <v>115</v>
      </c>
      <c r="B30" s="147">
        <v>10.1</v>
      </c>
      <c r="C30" s="147">
        <v>10.1</v>
      </c>
      <c r="D30" s="272"/>
    </row>
    <row r="31" spans="1:12" x14ac:dyDescent="0.35">
      <c r="A31" s="3" t="s">
        <v>116</v>
      </c>
      <c r="B31" s="6" t="s">
        <v>117</v>
      </c>
      <c r="C31" s="6" t="s">
        <v>118</v>
      </c>
      <c r="D31" s="272"/>
    </row>
    <row r="32" spans="1:12" x14ac:dyDescent="0.35">
      <c r="B32" s="7"/>
    </row>
    <row r="34" spans="1:2" x14ac:dyDescent="0.35">
      <c r="A34" s="185"/>
      <c r="B34" s="186"/>
    </row>
    <row r="35" spans="1:2" x14ac:dyDescent="0.35">
      <c r="B35" s="7"/>
    </row>
    <row r="36" spans="1:2" x14ac:dyDescent="0.35">
      <c r="B36" s="7"/>
    </row>
    <row r="37" spans="1:2" x14ac:dyDescent="0.35">
      <c r="B37" s="7"/>
    </row>
    <row r="38" spans="1:2" x14ac:dyDescent="0.35">
      <c r="B38" s="7"/>
    </row>
    <row r="39" spans="1:2" x14ac:dyDescent="0.35">
      <c r="B39" s="7"/>
    </row>
  </sheetData>
  <mergeCells count="2">
    <mergeCell ref="B6:E6"/>
    <mergeCell ref="G6:J6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7E5A-747B-4925-9AC7-DCABC1DE642C}">
  <sheetPr>
    <tabColor theme="0"/>
    <pageSetUpPr fitToPage="1"/>
  </sheetPr>
  <dimension ref="A1:I56"/>
  <sheetViews>
    <sheetView showGridLines="0" workbookViewId="0">
      <selection activeCell="D6" sqref="D6"/>
    </sheetView>
  </sheetViews>
  <sheetFormatPr defaultColWidth="8.7265625" defaultRowHeight="13.5" x14ac:dyDescent="0.35"/>
  <cols>
    <col min="1" max="1" width="31" style="1" customWidth="1"/>
    <col min="2" max="5" width="18.1796875" style="1" customWidth="1"/>
    <col min="6" max="6" width="1.7265625" style="1" customWidth="1"/>
    <col min="7" max="7" width="15.81640625" style="1" bestFit="1" customWidth="1"/>
    <col min="8" max="8" width="18.26953125" style="1" bestFit="1" customWidth="1"/>
    <col min="9" max="9" width="14.453125" style="1" customWidth="1"/>
    <col min="10" max="10" width="8.7265625" style="1" bestFit="1" customWidth="1"/>
    <col min="11" max="16384" width="8.7265625" style="1"/>
  </cols>
  <sheetData>
    <row r="1" spans="1:9" x14ac:dyDescent="0.35">
      <c r="A1" s="29" t="str">
        <f>Demographics!A1</f>
        <v>RFP APPENDIX 1:  SITE DATA</v>
      </c>
    </row>
    <row r="2" spans="1:9" x14ac:dyDescent="0.35">
      <c r="A2" s="2" t="str">
        <f>Demographics!A2</f>
        <v>UNIVERSITY OF NORTH CAROLINA AT PEMBROKE</v>
      </c>
      <c r="I2" s="9" t="s">
        <v>4</v>
      </c>
    </row>
    <row r="3" spans="1:9" x14ac:dyDescent="0.35">
      <c r="A3" s="2" t="s">
        <v>119</v>
      </c>
    </row>
    <row r="4" spans="1:9" x14ac:dyDescent="0.35">
      <c r="A4" s="2"/>
    </row>
    <row r="5" spans="1:9" x14ac:dyDescent="0.35">
      <c r="A5" s="31"/>
    </row>
    <row r="6" spans="1:9" x14ac:dyDescent="0.35">
      <c r="A6" s="70" t="s">
        <v>120</v>
      </c>
      <c r="B6" s="98" t="s">
        <v>121</v>
      </c>
    </row>
    <row r="7" spans="1:9" x14ac:dyDescent="0.35">
      <c r="A7" s="100" t="s">
        <v>122</v>
      </c>
      <c r="B7" s="223" t="s">
        <v>632</v>
      </c>
    </row>
    <row r="9" spans="1:9" x14ac:dyDescent="0.35">
      <c r="A9" s="2"/>
    </row>
    <row r="10" spans="1:9" ht="36.75" customHeight="1" x14ac:dyDescent="0.35">
      <c r="A10" s="37" t="s">
        <v>123</v>
      </c>
      <c r="B10" s="97" t="s">
        <v>124</v>
      </c>
      <c r="C10" s="97" t="s">
        <v>125</v>
      </c>
      <c r="D10" s="97" t="s">
        <v>126</v>
      </c>
      <c r="E10" s="97" t="s">
        <v>127</v>
      </c>
      <c r="G10" s="94" t="s">
        <v>128</v>
      </c>
      <c r="H10" s="94" t="s">
        <v>129</v>
      </c>
      <c r="I10" s="94" t="s">
        <v>130</v>
      </c>
    </row>
    <row r="11" spans="1:9" hidden="1" x14ac:dyDescent="0.35">
      <c r="A11" s="120" t="s">
        <v>131</v>
      </c>
      <c r="B11" s="3"/>
      <c r="C11" s="3"/>
      <c r="D11" s="3"/>
      <c r="E11" s="3"/>
      <c r="G11" s="3"/>
      <c r="H11" s="3"/>
      <c r="I11" s="3"/>
    </row>
    <row r="12" spans="1:9" hidden="1" x14ac:dyDescent="0.35">
      <c r="A12" s="120" t="s">
        <v>132</v>
      </c>
      <c r="B12" s="3"/>
      <c r="C12" s="3"/>
      <c r="D12" s="3"/>
      <c r="E12" s="3"/>
      <c r="G12" s="3"/>
      <c r="H12" s="3"/>
      <c r="I12" s="3"/>
    </row>
    <row r="13" spans="1:9" x14ac:dyDescent="0.35">
      <c r="A13" s="141" t="s">
        <v>133</v>
      </c>
      <c r="B13" s="3" t="s">
        <v>134</v>
      </c>
      <c r="C13" s="3" t="s">
        <v>134</v>
      </c>
      <c r="D13" s="3" t="s">
        <v>135</v>
      </c>
      <c r="E13" s="3" t="s">
        <v>136</v>
      </c>
      <c r="G13" s="140">
        <v>280</v>
      </c>
      <c r="H13" s="140" t="s">
        <v>137</v>
      </c>
      <c r="I13" s="140">
        <v>2</v>
      </c>
    </row>
    <row r="14" spans="1:9" x14ac:dyDescent="0.35">
      <c r="A14" s="141" t="s">
        <v>105</v>
      </c>
      <c r="B14" s="3" t="s">
        <v>138</v>
      </c>
      <c r="C14" s="3" t="s">
        <v>138</v>
      </c>
      <c r="D14" s="3" t="s">
        <v>139</v>
      </c>
      <c r="E14" s="3" t="s">
        <v>140</v>
      </c>
      <c r="G14" s="140">
        <v>6</v>
      </c>
      <c r="H14" s="140" t="s">
        <v>141</v>
      </c>
      <c r="I14" s="140">
        <v>2</v>
      </c>
    </row>
    <row r="15" spans="1:9" x14ac:dyDescent="0.35">
      <c r="A15" s="141" t="s">
        <v>142</v>
      </c>
      <c r="B15" s="3" t="s">
        <v>143</v>
      </c>
      <c r="C15" s="3" t="s">
        <v>143</v>
      </c>
      <c r="D15" s="3" t="s">
        <v>144</v>
      </c>
      <c r="E15" s="3" t="s">
        <v>144</v>
      </c>
      <c r="G15" s="321">
        <v>60</v>
      </c>
      <c r="H15" s="140" t="s">
        <v>141</v>
      </c>
      <c r="I15" s="140">
        <v>1</v>
      </c>
    </row>
    <row r="16" spans="1:9" x14ac:dyDescent="0.35">
      <c r="A16" s="141" t="s">
        <v>104</v>
      </c>
      <c r="B16" s="3" t="s">
        <v>145</v>
      </c>
      <c r="C16" s="3" t="s">
        <v>145</v>
      </c>
      <c r="D16" s="3" t="s">
        <v>146</v>
      </c>
      <c r="E16" s="3" t="s">
        <v>147</v>
      </c>
      <c r="G16" s="322"/>
      <c r="H16" s="140" t="s">
        <v>141</v>
      </c>
      <c r="I16" s="140">
        <v>1</v>
      </c>
    </row>
    <row r="17" spans="1:9" x14ac:dyDescent="0.35">
      <c r="A17" s="141" t="s">
        <v>148</v>
      </c>
      <c r="B17" s="3" t="s">
        <v>149</v>
      </c>
      <c r="C17" s="3" t="s">
        <v>149</v>
      </c>
      <c r="D17" s="3" t="s">
        <v>150</v>
      </c>
      <c r="E17" s="3" t="s">
        <v>144</v>
      </c>
      <c r="G17" s="140">
        <v>50</v>
      </c>
      <c r="H17" s="140" t="s">
        <v>141</v>
      </c>
      <c r="I17" s="140">
        <v>4</v>
      </c>
    </row>
    <row r="18" spans="1:9" x14ac:dyDescent="0.35">
      <c r="A18" s="141" t="s">
        <v>151</v>
      </c>
      <c r="B18" s="3" t="s">
        <v>152</v>
      </c>
      <c r="C18" s="3" t="s">
        <v>152</v>
      </c>
      <c r="D18" s="3" t="s">
        <v>144</v>
      </c>
      <c r="E18" s="3" t="s">
        <v>144</v>
      </c>
      <c r="G18" s="140" t="s">
        <v>153</v>
      </c>
      <c r="H18" s="140" t="s">
        <v>141</v>
      </c>
      <c r="I18" s="140">
        <v>1</v>
      </c>
    </row>
    <row r="19" spans="1:9" x14ac:dyDescent="0.35">
      <c r="A19" s="141" t="s">
        <v>154</v>
      </c>
      <c r="B19" s="3" t="s">
        <v>155</v>
      </c>
      <c r="C19" s="3" t="s">
        <v>156</v>
      </c>
      <c r="D19" s="3" t="s">
        <v>144</v>
      </c>
      <c r="E19" s="3" t="s">
        <v>144</v>
      </c>
      <c r="G19" s="140" t="s">
        <v>153</v>
      </c>
      <c r="H19" s="140" t="s">
        <v>141</v>
      </c>
      <c r="I19" s="140">
        <v>2</v>
      </c>
    </row>
    <row r="20" spans="1:9" x14ac:dyDescent="0.35">
      <c r="A20" s="141" t="s">
        <v>157</v>
      </c>
      <c r="B20" s="3" t="s">
        <v>158</v>
      </c>
      <c r="C20" s="3" t="s">
        <v>158</v>
      </c>
      <c r="D20" s="3" t="s">
        <v>158</v>
      </c>
      <c r="E20" s="3" t="s">
        <v>158</v>
      </c>
      <c r="G20" s="140" t="s">
        <v>153</v>
      </c>
      <c r="H20" s="140" t="s">
        <v>141</v>
      </c>
      <c r="I20" s="140">
        <v>1</v>
      </c>
    </row>
    <row r="21" spans="1:9" x14ac:dyDescent="0.35">
      <c r="A21" s="141" t="s">
        <v>159</v>
      </c>
      <c r="B21" s="3" t="s">
        <v>158</v>
      </c>
      <c r="C21" s="3" t="s">
        <v>158</v>
      </c>
      <c r="D21" s="3" t="s">
        <v>158</v>
      </c>
      <c r="E21" s="3" t="s">
        <v>158</v>
      </c>
      <c r="G21" s="140" t="s">
        <v>160</v>
      </c>
      <c r="H21" s="140" t="s">
        <v>161</v>
      </c>
      <c r="I21" s="140">
        <v>0</v>
      </c>
    </row>
    <row r="22" spans="1:9" x14ac:dyDescent="0.35">
      <c r="A22" s="141" t="s">
        <v>162</v>
      </c>
      <c r="B22" s="3" t="s">
        <v>163</v>
      </c>
      <c r="C22" s="3" t="s">
        <v>163</v>
      </c>
      <c r="D22" s="3" t="s">
        <v>163</v>
      </c>
      <c r="E22" s="3" t="s">
        <v>163</v>
      </c>
      <c r="G22" s="140" t="s">
        <v>160</v>
      </c>
      <c r="H22" s="140" t="s">
        <v>137</v>
      </c>
      <c r="I22" s="140">
        <v>2</v>
      </c>
    </row>
    <row r="23" spans="1:9" hidden="1" x14ac:dyDescent="0.35">
      <c r="A23" s="120"/>
      <c r="B23" s="72"/>
      <c r="C23" s="72"/>
      <c r="D23" s="72"/>
      <c r="E23" s="72"/>
      <c r="G23" s="3"/>
      <c r="H23" s="3"/>
      <c r="I23" s="72"/>
    </row>
    <row r="24" spans="1:9" hidden="1" x14ac:dyDescent="0.35">
      <c r="A24" s="120" t="s">
        <v>164</v>
      </c>
      <c r="B24" s="3"/>
      <c r="C24" s="3"/>
      <c r="D24" s="3"/>
      <c r="E24" s="3"/>
      <c r="G24" s="3"/>
      <c r="H24" s="3"/>
      <c r="I24" s="3"/>
    </row>
    <row r="25" spans="1:9" hidden="1" x14ac:dyDescent="0.35">
      <c r="A25" s="120" t="s">
        <v>165</v>
      </c>
      <c r="B25" s="3"/>
      <c r="C25" s="3"/>
      <c r="D25" s="3"/>
      <c r="E25" s="3"/>
      <c r="G25" s="3"/>
      <c r="H25" s="3"/>
      <c r="I25" s="72"/>
    </row>
    <row r="27" spans="1:9" ht="31.5" hidden="1" customHeight="1" x14ac:dyDescent="0.35">
      <c r="A27" s="34" t="s">
        <v>166</v>
      </c>
      <c r="B27" s="97" t="s">
        <v>124</v>
      </c>
      <c r="C27" s="97" t="s">
        <v>125</v>
      </c>
      <c r="D27" s="97" t="s">
        <v>126</v>
      </c>
      <c r="E27" s="97" t="s">
        <v>127</v>
      </c>
    </row>
    <row r="28" spans="1:9" hidden="1" x14ac:dyDescent="0.35">
      <c r="A28" s="120" t="s">
        <v>131</v>
      </c>
      <c r="B28" s="3"/>
      <c r="C28" s="3"/>
      <c r="D28" s="3"/>
      <c r="E28" s="3"/>
    </row>
    <row r="29" spans="1:9" hidden="1" x14ac:dyDescent="0.35">
      <c r="A29" s="120" t="s">
        <v>132</v>
      </c>
      <c r="B29" s="3"/>
      <c r="C29" s="3"/>
      <c r="D29" s="3"/>
      <c r="E29" s="3"/>
    </row>
    <row r="30" spans="1:9" hidden="1" x14ac:dyDescent="0.35">
      <c r="A30" s="120" t="s">
        <v>167</v>
      </c>
      <c r="B30" s="3"/>
      <c r="C30" s="3"/>
      <c r="D30" s="3"/>
      <c r="E30" s="3"/>
    </row>
    <row r="31" spans="1:9" hidden="1" x14ac:dyDescent="0.35">
      <c r="A31" s="120" t="s">
        <v>168</v>
      </c>
      <c r="B31" s="3"/>
      <c r="C31" s="3"/>
      <c r="D31" s="3"/>
      <c r="E31" s="3"/>
    </row>
    <row r="32" spans="1:9" hidden="1" x14ac:dyDescent="0.35">
      <c r="A32" s="120" t="s">
        <v>169</v>
      </c>
      <c r="B32" s="3"/>
      <c r="C32" s="3"/>
      <c r="D32" s="3"/>
      <c r="E32" s="3"/>
    </row>
    <row r="33" spans="1:5" hidden="1" x14ac:dyDescent="0.35">
      <c r="A33" s="120" t="s">
        <v>170</v>
      </c>
      <c r="B33" s="3"/>
      <c r="C33" s="3"/>
      <c r="D33" s="3"/>
      <c r="E33" s="3"/>
    </row>
    <row r="34" spans="1:5" hidden="1" x14ac:dyDescent="0.35">
      <c r="A34" s="120" t="s">
        <v>171</v>
      </c>
      <c r="B34" s="3"/>
      <c r="C34" s="3"/>
      <c r="D34" s="3"/>
      <c r="E34" s="3"/>
    </row>
    <row r="35" spans="1:5" hidden="1" x14ac:dyDescent="0.35">
      <c r="A35" s="120" t="s">
        <v>172</v>
      </c>
      <c r="B35" s="3"/>
      <c r="C35" s="3"/>
      <c r="D35" s="3"/>
      <c r="E35" s="3"/>
    </row>
    <row r="36" spans="1:5" hidden="1" x14ac:dyDescent="0.35">
      <c r="A36" s="120" t="s">
        <v>173</v>
      </c>
      <c r="B36" s="3"/>
      <c r="C36" s="3"/>
      <c r="D36" s="3"/>
      <c r="E36" s="3"/>
    </row>
    <row r="37" spans="1:5" hidden="1" x14ac:dyDescent="0.35">
      <c r="A37" s="120" t="s">
        <v>174</v>
      </c>
      <c r="B37" s="3"/>
      <c r="C37" s="3"/>
      <c r="D37" s="3"/>
      <c r="E37" s="3"/>
    </row>
    <row r="38" spans="1:5" hidden="1" x14ac:dyDescent="0.35">
      <c r="A38" s="120" t="s">
        <v>175</v>
      </c>
      <c r="B38" s="3"/>
      <c r="C38" s="3"/>
      <c r="D38" s="3"/>
      <c r="E38" s="3"/>
    </row>
    <row r="39" spans="1:5" hidden="1" x14ac:dyDescent="0.35">
      <c r="A39" s="120" t="s">
        <v>176</v>
      </c>
      <c r="B39" s="3"/>
      <c r="C39" s="3"/>
      <c r="D39" s="3"/>
      <c r="E39" s="3"/>
    </row>
    <row r="40" spans="1:5" hidden="1" x14ac:dyDescent="0.35">
      <c r="A40" s="120" t="s">
        <v>159</v>
      </c>
      <c r="B40" s="64"/>
      <c r="C40" s="64"/>
      <c r="D40" s="64"/>
      <c r="E40" s="64"/>
    </row>
    <row r="41" spans="1:5" hidden="1" x14ac:dyDescent="0.35">
      <c r="A41" s="120" t="s">
        <v>164</v>
      </c>
      <c r="B41" s="64"/>
      <c r="C41" s="64"/>
      <c r="D41" s="64"/>
      <c r="E41" s="64"/>
    </row>
    <row r="42" spans="1:5" hidden="1" x14ac:dyDescent="0.35">
      <c r="A42" s="120" t="s">
        <v>165</v>
      </c>
      <c r="B42" s="64"/>
      <c r="C42" s="64"/>
      <c r="D42" s="64"/>
      <c r="E42" s="64"/>
    </row>
    <row r="43" spans="1:5" x14ac:dyDescent="0.35">
      <c r="A43" s="31" t="s">
        <v>631</v>
      </c>
    </row>
    <row r="44" spans="1:5" x14ac:dyDescent="0.35">
      <c r="A44" s="323" t="s">
        <v>618</v>
      </c>
      <c r="B44" s="323"/>
    </row>
    <row r="45" spans="1:5" x14ac:dyDescent="0.35">
      <c r="A45" s="320" t="s">
        <v>619</v>
      </c>
      <c r="B45" s="320"/>
    </row>
    <row r="46" spans="1:5" x14ac:dyDescent="0.35">
      <c r="A46" s="320" t="s">
        <v>620</v>
      </c>
      <c r="B46" s="320"/>
    </row>
    <row r="47" spans="1:5" x14ac:dyDescent="0.35">
      <c r="A47" s="320" t="s">
        <v>621</v>
      </c>
      <c r="B47" s="320"/>
    </row>
    <row r="48" spans="1:5" x14ac:dyDescent="0.35">
      <c r="A48" s="320" t="s">
        <v>622</v>
      </c>
      <c r="B48" s="320"/>
    </row>
    <row r="49" spans="1:2" x14ac:dyDescent="0.35">
      <c r="A49" s="320" t="s">
        <v>623</v>
      </c>
      <c r="B49" s="320"/>
    </row>
    <row r="50" spans="1:2" x14ac:dyDescent="0.35">
      <c r="A50" s="320" t="s">
        <v>624</v>
      </c>
      <c r="B50" s="320"/>
    </row>
    <row r="51" spans="1:2" x14ac:dyDescent="0.35">
      <c r="A51" s="320" t="s">
        <v>629</v>
      </c>
      <c r="B51" s="320"/>
    </row>
    <row r="52" spans="1:2" x14ac:dyDescent="0.35">
      <c r="A52" s="320" t="s">
        <v>628</v>
      </c>
      <c r="B52" s="320"/>
    </row>
    <row r="53" spans="1:2" x14ac:dyDescent="0.35">
      <c r="A53" s="320" t="s">
        <v>630</v>
      </c>
      <c r="B53" s="320"/>
    </row>
    <row r="54" spans="1:2" x14ac:dyDescent="0.35">
      <c r="A54" s="320" t="s">
        <v>625</v>
      </c>
      <c r="B54" s="320"/>
    </row>
    <row r="55" spans="1:2" x14ac:dyDescent="0.35">
      <c r="A55" s="320" t="s">
        <v>626</v>
      </c>
      <c r="B55" s="320"/>
    </row>
    <row r="56" spans="1:2" x14ac:dyDescent="0.35">
      <c r="A56" s="320" t="s">
        <v>627</v>
      </c>
      <c r="B56" s="320"/>
    </row>
  </sheetData>
  <mergeCells count="14">
    <mergeCell ref="G15:G16"/>
    <mergeCell ref="A44:B44"/>
    <mergeCell ref="A45:B45"/>
    <mergeCell ref="A46:B46"/>
    <mergeCell ref="A47:B47"/>
    <mergeCell ref="A53:B53"/>
    <mergeCell ref="A54:B54"/>
    <mergeCell ref="A55:B55"/>
    <mergeCell ref="A56:B56"/>
    <mergeCell ref="A48:B48"/>
    <mergeCell ref="A49:B49"/>
    <mergeCell ref="A50:B50"/>
    <mergeCell ref="A52:B52"/>
    <mergeCell ref="A51:B5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9"/>
  <sheetViews>
    <sheetView showGridLines="0" zoomScaleNormal="100" workbookViewId="0">
      <selection activeCell="C6" sqref="C6:I6"/>
    </sheetView>
  </sheetViews>
  <sheetFormatPr defaultColWidth="8.7265625" defaultRowHeight="13.5" x14ac:dyDescent="0.35"/>
  <cols>
    <col min="1" max="1" width="2.1796875" style="1" customWidth="1"/>
    <col min="2" max="2" width="61" style="1" customWidth="1"/>
    <col min="3" max="12" width="10.7265625" style="1" customWidth="1"/>
    <col min="13" max="16" width="8.453125" style="1" customWidth="1"/>
    <col min="17" max="16384" width="8.7265625" style="1"/>
  </cols>
  <sheetData>
    <row r="1" spans="1:19" x14ac:dyDescent="0.35">
      <c r="A1" s="29" t="str">
        <f>Demographics!A1</f>
        <v>RFP APPENDIX 1:  SITE DATA</v>
      </c>
    </row>
    <row r="2" spans="1:19" x14ac:dyDescent="0.35">
      <c r="A2" s="2" t="str">
        <f>Demographics!A2</f>
        <v>UNIVERSITY OF NORTH CAROLINA AT PEMBROKE</v>
      </c>
    </row>
    <row r="3" spans="1:19" x14ac:dyDescent="0.35">
      <c r="A3" s="30" t="s">
        <v>177</v>
      </c>
      <c r="C3" s="326" t="s">
        <v>4</v>
      </c>
      <c r="D3" s="326"/>
      <c r="E3" s="66"/>
      <c r="F3" s="66"/>
    </row>
    <row r="4" spans="1:19" x14ac:dyDescent="0.35">
      <c r="C4" s="66"/>
      <c r="D4" s="66"/>
      <c r="E4" s="66"/>
      <c r="F4" s="66"/>
    </row>
    <row r="5" spans="1:19" x14ac:dyDescent="0.35">
      <c r="C5" s="66"/>
      <c r="D5" s="66"/>
      <c r="E5" s="66"/>
      <c r="F5" s="66"/>
    </row>
    <row r="6" spans="1:19" ht="42" customHeight="1" x14ac:dyDescent="0.35">
      <c r="C6" s="290" t="s">
        <v>178</v>
      </c>
      <c r="D6" s="290"/>
      <c r="E6" s="290"/>
      <c r="F6" s="290"/>
      <c r="G6" s="290"/>
      <c r="H6" s="290"/>
      <c r="I6" s="290"/>
      <c r="J6" s="325" t="s">
        <v>4</v>
      </c>
      <c r="K6" s="325"/>
      <c r="L6" s="325"/>
    </row>
    <row r="7" spans="1:19" ht="67.5" x14ac:dyDescent="0.35">
      <c r="B7" s="110" t="s">
        <v>179</v>
      </c>
      <c r="C7" s="115" t="s">
        <v>180</v>
      </c>
      <c r="D7" s="115" t="s">
        <v>181</v>
      </c>
      <c r="E7" s="115" t="s">
        <v>182</v>
      </c>
      <c r="F7" s="115" t="s">
        <v>183</v>
      </c>
      <c r="G7" s="115" t="s">
        <v>184</v>
      </c>
      <c r="H7" s="115" t="s">
        <v>185</v>
      </c>
      <c r="I7" s="115" t="s">
        <v>186</v>
      </c>
      <c r="J7" s="96" t="s">
        <v>4</v>
      </c>
      <c r="K7" s="96" t="s">
        <v>4</v>
      </c>
      <c r="L7" s="96" t="s">
        <v>4</v>
      </c>
    </row>
    <row r="8" spans="1:19" x14ac:dyDescent="0.35">
      <c r="B8" s="111" t="s">
        <v>187</v>
      </c>
      <c r="C8" s="167">
        <v>10</v>
      </c>
      <c r="D8" s="167"/>
      <c r="E8" s="167">
        <v>10</v>
      </c>
      <c r="F8" s="167">
        <v>0</v>
      </c>
      <c r="G8" s="167" t="s">
        <v>188</v>
      </c>
      <c r="H8" s="167" t="s">
        <v>189</v>
      </c>
      <c r="I8" s="167" t="s">
        <v>188</v>
      </c>
      <c r="J8" s="66"/>
      <c r="K8" s="66"/>
      <c r="L8" s="66"/>
    </row>
    <row r="9" spans="1:19" ht="13.5" customHeight="1" x14ac:dyDescent="0.35">
      <c r="B9" s="113" t="s">
        <v>190</v>
      </c>
      <c r="C9" s="113"/>
      <c r="D9" s="113"/>
      <c r="E9" s="113"/>
      <c r="F9" s="113"/>
      <c r="G9" s="113"/>
      <c r="H9" s="113"/>
      <c r="I9" s="113"/>
      <c r="J9" s="67"/>
      <c r="K9" s="67"/>
      <c r="L9" s="67"/>
    </row>
    <row r="10" spans="1:19" x14ac:dyDescent="0.35">
      <c r="B10" s="112" t="s">
        <v>191</v>
      </c>
      <c r="C10" s="327" t="s">
        <v>36</v>
      </c>
      <c r="D10" s="327"/>
      <c r="E10" s="327"/>
      <c r="F10" s="327"/>
      <c r="G10" s="327"/>
      <c r="H10" s="327"/>
      <c r="I10" s="327"/>
    </row>
    <row r="11" spans="1:19" x14ac:dyDescent="0.35">
      <c r="B11" s="1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9" x14ac:dyDescent="0.35">
      <c r="B12" s="328" t="s">
        <v>192</v>
      </c>
      <c r="C12" s="328"/>
      <c r="D12" s="328"/>
      <c r="E12" s="328"/>
      <c r="F12" s="328"/>
      <c r="G12" s="328"/>
      <c r="H12" s="329" t="s">
        <v>193</v>
      </c>
      <c r="I12" s="329"/>
      <c r="J12" s="329"/>
    </row>
    <row r="13" spans="1:19" ht="48" customHeight="1" x14ac:dyDescent="0.35">
      <c r="B13" s="110" t="s">
        <v>194</v>
      </c>
      <c r="C13" s="115" t="s">
        <v>180</v>
      </c>
      <c r="D13" s="115" t="s">
        <v>195</v>
      </c>
      <c r="E13" s="115" t="s">
        <v>196</v>
      </c>
      <c r="F13" s="115" t="s">
        <v>197</v>
      </c>
      <c r="G13" s="115" t="s">
        <v>198</v>
      </c>
      <c r="H13" s="114" t="s">
        <v>199</v>
      </c>
      <c r="I13" s="114" t="s">
        <v>200</v>
      </c>
      <c r="J13" s="114" t="s">
        <v>201</v>
      </c>
      <c r="K13" s="65"/>
      <c r="L13" s="65"/>
      <c r="M13" s="65"/>
      <c r="N13" s="65"/>
      <c r="O13" s="65"/>
      <c r="P13" s="65"/>
      <c r="Q13" s="1" t="s">
        <v>4</v>
      </c>
      <c r="R13" s="1" t="s">
        <v>4</v>
      </c>
      <c r="S13" s="1" t="s">
        <v>4</v>
      </c>
    </row>
    <row r="14" spans="1:19" x14ac:dyDescent="0.35">
      <c r="B14" s="324" t="s">
        <v>202</v>
      </c>
      <c r="C14" s="324"/>
      <c r="D14" s="324"/>
      <c r="E14" s="324"/>
      <c r="F14" s="324"/>
      <c r="G14" s="324"/>
      <c r="H14" s="324"/>
      <c r="I14" s="324"/>
      <c r="J14" s="324"/>
      <c r="K14" s="41"/>
      <c r="L14" s="41"/>
      <c r="M14" s="41"/>
      <c r="N14" s="41"/>
      <c r="O14" s="41"/>
      <c r="P14" s="41"/>
    </row>
    <row r="15" spans="1:19" x14ac:dyDescent="0.35">
      <c r="B15" s="144" t="s">
        <v>203</v>
      </c>
      <c r="C15" s="142">
        <v>8</v>
      </c>
      <c r="D15" s="142">
        <v>42</v>
      </c>
      <c r="E15" s="142">
        <v>37.5</v>
      </c>
      <c r="F15" s="148">
        <v>10</v>
      </c>
      <c r="G15" s="148">
        <v>16</v>
      </c>
      <c r="H15" s="142">
        <v>2</v>
      </c>
      <c r="I15" s="142">
        <v>4</v>
      </c>
      <c r="J15" s="142" t="s">
        <v>204</v>
      </c>
      <c r="K15" s="41"/>
      <c r="L15" s="41"/>
      <c r="M15" s="41"/>
      <c r="N15" s="41"/>
      <c r="O15" s="41"/>
      <c r="P15" s="41"/>
    </row>
    <row r="16" spans="1:19" x14ac:dyDescent="0.35">
      <c r="B16" s="145" t="s">
        <v>205</v>
      </c>
      <c r="C16" s="143">
        <v>2</v>
      </c>
      <c r="D16" s="143">
        <v>34</v>
      </c>
      <c r="E16" s="143">
        <v>37.5</v>
      </c>
      <c r="F16" s="149">
        <v>16</v>
      </c>
      <c r="G16" s="149">
        <v>22</v>
      </c>
      <c r="H16" s="143">
        <v>2</v>
      </c>
      <c r="I16" s="143" t="s">
        <v>204</v>
      </c>
      <c r="J16" s="143" t="s">
        <v>204</v>
      </c>
      <c r="K16" s="41"/>
      <c r="L16" s="41"/>
      <c r="M16" s="41"/>
      <c r="N16" s="41"/>
      <c r="O16" s="41"/>
      <c r="P16" s="41"/>
    </row>
    <row r="17" spans="2:16" x14ac:dyDescent="0.35">
      <c r="B17" s="145" t="s">
        <v>206</v>
      </c>
      <c r="C17" s="143">
        <v>11</v>
      </c>
      <c r="D17" s="143">
        <v>34</v>
      </c>
      <c r="E17" s="143">
        <v>37.5</v>
      </c>
      <c r="F17" s="149">
        <v>16</v>
      </c>
      <c r="G17" s="149">
        <v>20</v>
      </c>
      <c r="H17" s="143">
        <v>9</v>
      </c>
      <c r="I17" s="143">
        <v>2</v>
      </c>
      <c r="J17" s="143" t="s">
        <v>204</v>
      </c>
      <c r="K17" s="41"/>
      <c r="L17" s="41"/>
      <c r="M17" s="41"/>
      <c r="N17" s="41"/>
      <c r="O17" s="41"/>
      <c r="P17" s="41"/>
    </row>
    <row r="18" spans="2:16" x14ac:dyDescent="0.35">
      <c r="B18" s="145" t="s">
        <v>207</v>
      </c>
      <c r="C18" s="143">
        <v>12</v>
      </c>
      <c r="D18" s="143">
        <v>34</v>
      </c>
      <c r="E18" s="143">
        <v>37.5</v>
      </c>
      <c r="F18" s="149">
        <v>20</v>
      </c>
      <c r="G18" s="149">
        <v>25</v>
      </c>
      <c r="H18" s="143">
        <v>2</v>
      </c>
      <c r="I18" s="143">
        <v>4</v>
      </c>
      <c r="J18" s="143">
        <v>6</v>
      </c>
      <c r="K18" s="41"/>
      <c r="L18" s="41"/>
      <c r="M18" s="41"/>
      <c r="N18" s="41"/>
      <c r="O18" s="41"/>
      <c r="P18" s="41"/>
    </row>
    <row r="19" spans="2:16" x14ac:dyDescent="0.35">
      <c r="B19" s="145" t="s">
        <v>208</v>
      </c>
      <c r="C19" s="143">
        <v>2</v>
      </c>
      <c r="D19" s="143">
        <v>34</v>
      </c>
      <c r="E19" s="143">
        <v>37.5</v>
      </c>
      <c r="F19" s="149">
        <v>10</v>
      </c>
      <c r="G19" s="149">
        <v>12</v>
      </c>
      <c r="H19" s="143">
        <v>2</v>
      </c>
      <c r="I19" s="143" t="s">
        <v>204</v>
      </c>
      <c r="J19" s="143" t="s">
        <v>204</v>
      </c>
      <c r="K19" s="41"/>
      <c r="L19" s="41"/>
      <c r="M19" s="41"/>
      <c r="N19" s="41"/>
      <c r="O19" s="41"/>
      <c r="P19" s="41"/>
    </row>
    <row r="20" spans="2:16" x14ac:dyDescent="0.35">
      <c r="B20" s="145" t="s">
        <v>209</v>
      </c>
      <c r="C20" s="143">
        <v>18</v>
      </c>
      <c r="D20" s="143">
        <v>34</v>
      </c>
      <c r="E20" s="143">
        <v>37.5</v>
      </c>
      <c r="F20" s="149">
        <v>10</v>
      </c>
      <c r="G20" s="149">
        <v>12</v>
      </c>
      <c r="H20" s="143">
        <v>3</v>
      </c>
      <c r="I20" s="143">
        <v>9</v>
      </c>
      <c r="J20" s="143">
        <v>6</v>
      </c>
      <c r="K20" s="41"/>
      <c r="L20" s="41"/>
      <c r="M20" s="41"/>
      <c r="N20" s="41"/>
      <c r="O20" s="41"/>
      <c r="P20" s="41"/>
    </row>
    <row r="21" spans="2:16" x14ac:dyDescent="0.35">
      <c r="B21" s="145" t="s">
        <v>210</v>
      </c>
      <c r="C21" s="143">
        <v>4</v>
      </c>
      <c r="D21" s="143">
        <v>34</v>
      </c>
      <c r="E21" s="143">
        <v>37.5</v>
      </c>
      <c r="F21" s="149">
        <v>10</v>
      </c>
      <c r="G21" s="149">
        <v>15</v>
      </c>
      <c r="H21" s="143">
        <v>4</v>
      </c>
      <c r="I21" s="143" t="s">
        <v>204</v>
      </c>
      <c r="J21" s="143" t="s">
        <v>204</v>
      </c>
      <c r="K21" s="41"/>
      <c r="L21" s="41"/>
      <c r="M21" s="41"/>
      <c r="N21" s="41"/>
      <c r="O21" s="41"/>
      <c r="P21" s="41"/>
    </row>
    <row r="22" spans="2:16" x14ac:dyDescent="0.35">
      <c r="B22" s="145" t="s">
        <v>211</v>
      </c>
      <c r="C22" s="143">
        <v>4</v>
      </c>
      <c r="D22" s="143">
        <v>52</v>
      </c>
      <c r="E22" s="143">
        <v>40</v>
      </c>
      <c r="F22" s="149">
        <v>18</v>
      </c>
      <c r="G22" s="149">
        <v>27</v>
      </c>
      <c r="H22" s="143" t="s">
        <v>204</v>
      </c>
      <c r="I22" s="143">
        <v>2</v>
      </c>
      <c r="J22" s="143">
        <v>3</v>
      </c>
      <c r="K22" s="41"/>
      <c r="L22" s="41"/>
      <c r="M22" s="41"/>
      <c r="N22" s="41"/>
      <c r="O22" s="41"/>
      <c r="P22" s="41"/>
    </row>
    <row r="23" spans="2:16" x14ac:dyDescent="0.35">
      <c r="B23" s="145" t="s">
        <v>212</v>
      </c>
      <c r="C23" s="143">
        <v>10</v>
      </c>
      <c r="D23" s="143">
        <v>34</v>
      </c>
      <c r="E23" s="143">
        <v>37.5</v>
      </c>
      <c r="F23" s="149">
        <v>10</v>
      </c>
      <c r="G23" s="149">
        <v>12</v>
      </c>
      <c r="H23" s="143">
        <v>6</v>
      </c>
      <c r="I23" s="143">
        <v>4</v>
      </c>
      <c r="J23" s="143" t="s">
        <v>204</v>
      </c>
      <c r="K23" s="41"/>
      <c r="L23" s="41"/>
      <c r="M23" s="41"/>
      <c r="N23" s="41"/>
      <c r="O23" s="41"/>
      <c r="P23" s="41"/>
    </row>
    <row r="24" spans="2:16" x14ac:dyDescent="0.35">
      <c r="B24" s="145" t="s">
        <v>213</v>
      </c>
      <c r="C24" s="143">
        <v>8</v>
      </c>
      <c r="D24" s="170">
        <v>49</v>
      </c>
      <c r="E24" s="143">
        <v>37.5</v>
      </c>
      <c r="F24" s="149">
        <v>10</v>
      </c>
      <c r="G24" s="149">
        <v>15</v>
      </c>
      <c r="H24" s="143">
        <v>5</v>
      </c>
      <c r="I24" s="143">
        <v>1</v>
      </c>
      <c r="J24" s="143">
        <v>1</v>
      </c>
      <c r="K24" s="41"/>
      <c r="L24" s="41"/>
      <c r="M24" s="41"/>
      <c r="N24" s="41"/>
      <c r="O24" s="41"/>
      <c r="P24" s="41"/>
    </row>
    <row r="25" spans="2:16" x14ac:dyDescent="0.35">
      <c r="B25" s="145" t="s">
        <v>214</v>
      </c>
      <c r="C25" s="143">
        <v>2</v>
      </c>
      <c r="D25" s="143">
        <v>34</v>
      </c>
      <c r="E25" s="143">
        <v>37.5</v>
      </c>
      <c r="F25" s="149">
        <v>15</v>
      </c>
      <c r="G25" s="149">
        <v>18</v>
      </c>
      <c r="H25" s="143">
        <v>2</v>
      </c>
      <c r="I25" s="143" t="s">
        <v>204</v>
      </c>
      <c r="J25" s="143" t="s">
        <v>204</v>
      </c>
      <c r="K25" s="41"/>
      <c r="L25" s="41"/>
      <c r="M25" s="41"/>
      <c r="N25" s="41"/>
      <c r="O25" s="41"/>
      <c r="P25" s="41"/>
    </row>
    <row r="26" spans="2:16" x14ac:dyDescent="0.35">
      <c r="B26" s="151" t="s">
        <v>215</v>
      </c>
      <c r="C26" s="152" t="s">
        <v>204</v>
      </c>
      <c r="D26" s="152" t="s">
        <v>204</v>
      </c>
      <c r="E26" s="152" t="s">
        <v>204</v>
      </c>
      <c r="F26" s="153" t="s">
        <v>204</v>
      </c>
      <c r="G26" s="153" t="s">
        <v>204</v>
      </c>
      <c r="H26" s="152" t="s">
        <v>204</v>
      </c>
      <c r="I26" s="152" t="s">
        <v>204</v>
      </c>
      <c r="J26" s="152" t="s">
        <v>204</v>
      </c>
      <c r="K26" s="41"/>
      <c r="L26" s="41"/>
      <c r="M26" s="41"/>
      <c r="N26" s="41"/>
      <c r="O26" s="41"/>
      <c r="P26" s="41"/>
    </row>
    <row r="27" spans="2:16" x14ac:dyDescent="0.35">
      <c r="B27" s="145" t="s">
        <v>203</v>
      </c>
      <c r="C27" s="143">
        <v>1</v>
      </c>
      <c r="D27" s="143">
        <v>32</v>
      </c>
      <c r="E27" s="143">
        <v>20</v>
      </c>
      <c r="F27" s="149">
        <v>10</v>
      </c>
      <c r="G27" s="149">
        <v>12</v>
      </c>
      <c r="H27" s="143">
        <v>1</v>
      </c>
      <c r="I27" s="143" t="s">
        <v>204</v>
      </c>
      <c r="J27" s="143" t="s">
        <v>204</v>
      </c>
      <c r="K27" s="41"/>
      <c r="L27" s="41"/>
      <c r="M27" s="41"/>
      <c r="N27" s="41"/>
      <c r="O27" s="41"/>
      <c r="P27" s="41"/>
    </row>
    <row r="28" spans="2:16" x14ac:dyDescent="0.35">
      <c r="B28" s="145" t="s">
        <v>209</v>
      </c>
      <c r="C28" s="143">
        <v>2</v>
      </c>
      <c r="D28" s="143">
        <v>32</v>
      </c>
      <c r="E28" s="143">
        <v>20</v>
      </c>
      <c r="F28" s="149">
        <v>10</v>
      </c>
      <c r="G28" s="149">
        <v>12</v>
      </c>
      <c r="H28" s="143">
        <v>2</v>
      </c>
      <c r="I28" s="143" t="s">
        <v>204</v>
      </c>
      <c r="J28" s="143" t="s">
        <v>204</v>
      </c>
      <c r="K28" s="41"/>
      <c r="L28" s="41"/>
      <c r="M28" s="41"/>
      <c r="N28" s="41"/>
      <c r="O28" s="41"/>
      <c r="P28" s="41"/>
    </row>
    <row r="29" spans="2:16" x14ac:dyDescent="0.35">
      <c r="B29" s="145" t="s">
        <v>208</v>
      </c>
      <c r="C29" s="143">
        <v>1</v>
      </c>
      <c r="D29" s="143">
        <v>32</v>
      </c>
      <c r="E29" s="143">
        <v>20</v>
      </c>
      <c r="F29" s="149">
        <v>10</v>
      </c>
      <c r="G29" s="149">
        <v>12</v>
      </c>
      <c r="H29" s="143" t="s">
        <v>204</v>
      </c>
      <c r="I29" s="143">
        <v>1</v>
      </c>
      <c r="J29" s="143" t="s">
        <v>204</v>
      </c>
      <c r="K29" s="41"/>
      <c r="L29" s="41"/>
      <c r="M29" s="41"/>
      <c r="N29" s="41"/>
      <c r="O29" s="41"/>
      <c r="P29" s="41"/>
    </row>
    <row r="30" spans="2:16" x14ac:dyDescent="0.35">
      <c r="B30" s="145" t="s">
        <v>210</v>
      </c>
      <c r="C30" s="143">
        <v>1</v>
      </c>
      <c r="D30" s="143">
        <v>32</v>
      </c>
      <c r="E30" s="143">
        <v>20</v>
      </c>
      <c r="F30" s="149">
        <v>10</v>
      </c>
      <c r="G30" s="149">
        <v>12</v>
      </c>
      <c r="H30" s="143" t="s">
        <v>204</v>
      </c>
      <c r="I30" s="143">
        <v>1</v>
      </c>
      <c r="J30" s="143" t="s">
        <v>204</v>
      </c>
      <c r="K30" s="41"/>
      <c r="L30" s="41"/>
      <c r="M30" s="41"/>
      <c r="N30" s="41"/>
      <c r="O30" s="41"/>
      <c r="P30" s="41"/>
    </row>
    <row r="31" spans="2:16" x14ac:dyDescent="0.35">
      <c r="B31" s="145" t="s">
        <v>213</v>
      </c>
      <c r="C31" s="143">
        <v>2</v>
      </c>
      <c r="D31" s="143">
        <v>32</v>
      </c>
      <c r="E31" s="143">
        <v>20</v>
      </c>
      <c r="F31" s="149">
        <v>10</v>
      </c>
      <c r="G31" s="149">
        <v>12</v>
      </c>
      <c r="H31" s="143">
        <v>1</v>
      </c>
      <c r="I31" s="143">
        <v>1</v>
      </c>
      <c r="J31" s="143" t="s">
        <v>204</v>
      </c>
      <c r="K31" s="41"/>
      <c r="L31" s="41"/>
      <c r="M31" s="41"/>
      <c r="N31" s="41"/>
      <c r="O31" s="41"/>
      <c r="P31" s="41"/>
    </row>
    <row r="32" spans="2:16" x14ac:dyDescent="0.35">
      <c r="B32" s="145" t="s">
        <v>209</v>
      </c>
      <c r="C32" s="143">
        <v>6</v>
      </c>
      <c r="D32" s="143">
        <v>32</v>
      </c>
      <c r="E32" s="143">
        <v>20</v>
      </c>
      <c r="F32" s="149">
        <v>10</v>
      </c>
      <c r="G32" s="149">
        <v>12</v>
      </c>
      <c r="H32" s="143">
        <v>2</v>
      </c>
      <c r="I32" s="143">
        <v>3</v>
      </c>
      <c r="J32" s="143">
        <v>1</v>
      </c>
      <c r="K32" s="41"/>
      <c r="L32" s="41"/>
      <c r="M32" s="41"/>
      <c r="N32" s="41"/>
      <c r="O32" s="41"/>
      <c r="P32" s="41"/>
    </row>
    <row r="33" spans="2:16" x14ac:dyDescent="0.35">
      <c r="B33" s="145" t="s">
        <v>212</v>
      </c>
      <c r="C33" s="143">
        <v>3</v>
      </c>
      <c r="D33" s="143">
        <v>32</v>
      </c>
      <c r="E33" s="143">
        <v>20</v>
      </c>
      <c r="F33" s="149">
        <v>10</v>
      </c>
      <c r="G33" s="149">
        <v>12</v>
      </c>
      <c r="H33" s="143">
        <v>2</v>
      </c>
      <c r="I33" s="143">
        <v>1</v>
      </c>
      <c r="J33" s="143" t="s">
        <v>204</v>
      </c>
      <c r="K33" s="41"/>
      <c r="L33" s="41"/>
      <c r="M33" s="41"/>
      <c r="N33" s="41"/>
      <c r="O33" s="41"/>
      <c r="P33" s="41"/>
    </row>
    <row r="34" spans="2:16" x14ac:dyDescent="0.35">
      <c r="B34" s="151" t="s">
        <v>216</v>
      </c>
      <c r="C34" s="152" t="s">
        <v>204</v>
      </c>
      <c r="D34" s="152" t="s">
        <v>204</v>
      </c>
      <c r="E34" s="152" t="s">
        <v>204</v>
      </c>
      <c r="F34" s="153" t="s">
        <v>204</v>
      </c>
      <c r="G34" s="153" t="s">
        <v>204</v>
      </c>
      <c r="H34" s="152" t="s">
        <v>204</v>
      </c>
      <c r="I34" s="152" t="s">
        <v>204</v>
      </c>
      <c r="J34" s="152" t="s">
        <v>204</v>
      </c>
      <c r="K34" s="41"/>
      <c r="L34" s="41"/>
      <c r="M34" s="41"/>
      <c r="N34" s="41"/>
      <c r="O34" s="41"/>
      <c r="P34" s="41"/>
    </row>
    <row r="35" spans="2:16" x14ac:dyDescent="0.35">
      <c r="B35" s="145" t="s">
        <v>203</v>
      </c>
      <c r="C35" s="143">
        <v>2</v>
      </c>
      <c r="D35" s="143">
        <v>32</v>
      </c>
      <c r="E35" s="143">
        <v>20</v>
      </c>
      <c r="F35" s="149">
        <v>10</v>
      </c>
      <c r="G35" s="149">
        <v>12</v>
      </c>
      <c r="H35" s="143">
        <v>2</v>
      </c>
      <c r="I35" s="143" t="s">
        <v>204</v>
      </c>
      <c r="J35" s="143" t="s">
        <v>204</v>
      </c>
      <c r="K35" s="41"/>
      <c r="L35" s="41"/>
      <c r="M35" s="41"/>
      <c r="N35" s="41"/>
      <c r="O35" s="41"/>
      <c r="P35" s="41"/>
    </row>
    <row r="36" spans="2:16" x14ac:dyDescent="0.35">
      <c r="B36" s="145" t="s">
        <v>209</v>
      </c>
      <c r="C36" s="143">
        <v>44</v>
      </c>
      <c r="D36" s="143">
        <v>32</v>
      </c>
      <c r="E36" s="143">
        <v>20</v>
      </c>
      <c r="F36" s="149">
        <v>10</v>
      </c>
      <c r="G36" s="149">
        <v>12</v>
      </c>
      <c r="H36" s="143">
        <v>44</v>
      </c>
      <c r="I36" s="143" t="s">
        <v>204</v>
      </c>
      <c r="J36" s="143" t="s">
        <v>204</v>
      </c>
      <c r="K36" s="41"/>
      <c r="L36" s="41"/>
      <c r="M36" s="41"/>
      <c r="N36" s="41"/>
      <c r="O36" s="41"/>
      <c r="P36" s="41"/>
    </row>
    <row r="37" spans="2:16" x14ac:dyDescent="0.35">
      <c r="B37" s="145" t="s">
        <v>208</v>
      </c>
      <c r="C37" s="143">
        <v>2</v>
      </c>
      <c r="D37" s="143">
        <v>32</v>
      </c>
      <c r="E37" s="143">
        <v>20</v>
      </c>
      <c r="F37" s="149">
        <v>10</v>
      </c>
      <c r="G37" s="149">
        <v>12</v>
      </c>
      <c r="H37" s="143">
        <v>2</v>
      </c>
      <c r="I37" s="143" t="s">
        <v>204</v>
      </c>
      <c r="J37" s="143" t="s">
        <v>204</v>
      </c>
      <c r="K37" s="41"/>
      <c r="L37" s="41"/>
      <c r="M37" s="41"/>
      <c r="N37" s="41"/>
      <c r="O37" s="41"/>
      <c r="P37" s="41"/>
    </row>
    <row r="38" spans="2:16" x14ac:dyDescent="0.35">
      <c r="B38" s="145" t="s">
        <v>210</v>
      </c>
      <c r="C38" s="143">
        <v>0</v>
      </c>
      <c r="D38" s="143">
        <v>32</v>
      </c>
      <c r="E38" s="143">
        <v>20</v>
      </c>
      <c r="F38" s="149">
        <v>10</v>
      </c>
      <c r="G38" s="149">
        <v>12</v>
      </c>
      <c r="H38" s="143">
        <v>0</v>
      </c>
      <c r="I38" s="143" t="s">
        <v>204</v>
      </c>
      <c r="J38" s="143" t="s">
        <v>204</v>
      </c>
    </row>
    <row r="39" spans="2:16" x14ac:dyDescent="0.35">
      <c r="B39" s="31" t="s">
        <v>4</v>
      </c>
    </row>
  </sheetData>
  <mergeCells count="7">
    <mergeCell ref="B14:J14"/>
    <mergeCell ref="J6:L6"/>
    <mergeCell ref="C3:D3"/>
    <mergeCell ref="C10:I10"/>
    <mergeCell ref="B12:G12"/>
    <mergeCell ref="C6:I6"/>
    <mergeCell ref="H12:J12"/>
  </mergeCells>
  <pageMargins left="0.45" right="0.45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O60"/>
  <sheetViews>
    <sheetView showGridLines="0" workbookViewId="0">
      <selection activeCell="O17" sqref="O17"/>
    </sheetView>
  </sheetViews>
  <sheetFormatPr defaultColWidth="9.1796875" defaultRowHeight="13.5" x14ac:dyDescent="0.35"/>
  <cols>
    <col min="1" max="1" width="1.7265625" style="16" customWidth="1"/>
    <col min="2" max="2" width="36.453125" style="16" customWidth="1"/>
    <col min="3" max="3" width="18.81640625" style="16" customWidth="1"/>
    <col min="4" max="4" width="13" style="16" customWidth="1"/>
    <col min="5" max="5" width="12.26953125" style="16" bestFit="1" customWidth="1"/>
    <col min="6" max="16384" width="9.1796875" style="16"/>
  </cols>
  <sheetData>
    <row r="1" spans="1:5" x14ac:dyDescent="0.35">
      <c r="A1" s="29" t="str">
        <f>Demographics!A1</f>
        <v>RFP APPENDIX 1:  SITE DATA</v>
      </c>
    </row>
    <row r="2" spans="1:5" x14ac:dyDescent="0.35">
      <c r="A2" s="2" t="str">
        <f>Demographics!A2</f>
        <v>UNIVERSITY OF NORTH CAROLINA AT PEMBROKE</v>
      </c>
      <c r="B2" s="131"/>
    </row>
    <row r="3" spans="1:5" x14ac:dyDescent="0.35">
      <c r="A3" s="39" t="s">
        <v>217</v>
      </c>
      <c r="B3" s="132"/>
    </row>
    <row r="4" spans="1:5" x14ac:dyDescent="0.35">
      <c r="A4" s="39"/>
    </row>
    <row r="5" spans="1:5" x14ac:dyDescent="0.35">
      <c r="B5" s="134" t="s">
        <v>218</v>
      </c>
      <c r="C5" s="187">
        <v>779324</v>
      </c>
    </row>
    <row r="6" spans="1:5" x14ac:dyDescent="0.35">
      <c r="B6" s="168" t="s">
        <v>219</v>
      </c>
      <c r="C6" s="269">
        <v>789796</v>
      </c>
      <c r="D6" s="268"/>
      <c r="E6" s="267"/>
    </row>
    <row r="7" spans="1:5" x14ac:dyDescent="0.35">
      <c r="B7" s="277"/>
      <c r="C7" s="278"/>
      <c r="D7" s="268"/>
      <c r="E7" s="267"/>
    </row>
    <row r="8" spans="1:5" x14ac:dyDescent="0.35">
      <c r="A8" s="39"/>
      <c r="B8" s="38" t="s">
        <v>220</v>
      </c>
      <c r="C8" s="270" t="s">
        <v>221</v>
      </c>
    </row>
    <row r="9" spans="1:5" x14ac:dyDescent="0.35">
      <c r="B9" s="330" t="s">
        <v>222</v>
      </c>
      <c r="C9" s="333" t="s">
        <v>223</v>
      </c>
    </row>
    <row r="10" spans="1:5" x14ac:dyDescent="0.35">
      <c r="B10" s="331"/>
      <c r="C10" s="334"/>
    </row>
    <row r="11" spans="1:5" ht="15" customHeight="1" x14ac:dyDescent="0.35">
      <c r="B11" s="332"/>
      <c r="C11" s="335"/>
    </row>
    <row r="12" spans="1:5" ht="15" customHeight="1" x14ac:dyDescent="0.35">
      <c r="B12" s="336" t="s">
        <v>224</v>
      </c>
      <c r="C12" s="339" t="s">
        <v>225</v>
      </c>
    </row>
    <row r="13" spans="1:5" ht="23.5" customHeight="1" x14ac:dyDescent="0.35">
      <c r="B13" s="337"/>
      <c r="C13" s="340"/>
    </row>
    <row r="14" spans="1:5" x14ac:dyDescent="0.35">
      <c r="B14" s="337"/>
      <c r="C14" s="340"/>
    </row>
    <row r="15" spans="1:5" ht="15" customHeight="1" x14ac:dyDescent="0.35">
      <c r="B15" s="338"/>
      <c r="C15" s="341"/>
    </row>
    <row r="16" spans="1:5" ht="15" customHeight="1" x14ac:dyDescent="0.35">
      <c r="B16" s="330" t="s">
        <v>226</v>
      </c>
      <c r="C16" s="342" t="s">
        <v>227</v>
      </c>
    </row>
    <row r="17" spans="2:15" ht="15" customHeight="1" x14ac:dyDescent="0.35">
      <c r="B17" s="331"/>
      <c r="C17" s="343"/>
    </row>
    <row r="18" spans="2:15" ht="15" customHeight="1" x14ac:dyDescent="0.35">
      <c r="B18" s="332"/>
      <c r="C18" s="344"/>
    </row>
    <row r="19" spans="2:15" ht="15" customHeight="1" x14ac:dyDescent="0.35">
      <c r="B19" s="336" t="s">
        <v>228</v>
      </c>
      <c r="C19" s="346" t="s">
        <v>225</v>
      </c>
    </row>
    <row r="20" spans="2:15" ht="15" customHeight="1" x14ac:dyDescent="0.35">
      <c r="B20" s="337"/>
      <c r="C20" s="347"/>
    </row>
    <row r="21" spans="2:15" ht="15" customHeight="1" x14ac:dyDescent="0.35">
      <c r="B21" s="337"/>
      <c r="C21" s="347"/>
    </row>
    <row r="22" spans="2:15" ht="15" customHeight="1" x14ac:dyDescent="0.35">
      <c r="B22" s="338"/>
      <c r="C22" s="348"/>
    </row>
    <row r="23" spans="2:15" x14ac:dyDescent="0.35">
      <c r="B23" s="330" t="s">
        <v>229</v>
      </c>
      <c r="C23" s="342" t="s">
        <v>225</v>
      </c>
    </row>
    <row r="24" spans="2:15" x14ac:dyDescent="0.35">
      <c r="B24" s="331"/>
      <c r="C24" s="343"/>
    </row>
    <row r="25" spans="2:15" x14ac:dyDescent="0.35">
      <c r="B25" s="332"/>
      <c r="C25" s="344"/>
    </row>
    <row r="28" spans="2:15" ht="22.5" customHeight="1" x14ac:dyDescent="0.45">
      <c r="B28" s="345" t="s">
        <v>230</v>
      </c>
      <c r="C28" s="345"/>
      <c r="D28" s="345"/>
      <c r="E28" s="345"/>
      <c r="F28" s="345"/>
      <c r="G28" s="345"/>
      <c r="H28" s="249"/>
      <c r="I28" s="249"/>
      <c r="J28" s="249"/>
      <c r="K28" s="249"/>
      <c r="L28" s="249"/>
      <c r="M28" s="249"/>
      <c r="N28" s="249"/>
      <c r="O28" s="249"/>
    </row>
    <row r="29" spans="2:15" ht="13.5" customHeight="1" x14ac:dyDescent="0.2">
      <c r="B29" s="247" t="s">
        <v>231</v>
      </c>
      <c r="C29" s="247" t="s">
        <v>232</v>
      </c>
      <c r="D29" s="247" t="s">
        <v>233</v>
      </c>
      <c r="E29" s="247" t="s">
        <v>234</v>
      </c>
      <c r="F29" s="247" t="s">
        <v>235</v>
      </c>
      <c r="G29" s="247" t="s">
        <v>96</v>
      </c>
    </row>
    <row r="30" spans="2:15" ht="19" x14ac:dyDescent="0.2">
      <c r="B30" s="248" t="s">
        <v>236</v>
      </c>
      <c r="C30" s="245">
        <v>45213</v>
      </c>
      <c r="D30" s="244">
        <v>90</v>
      </c>
      <c r="E30" s="246">
        <v>1313.1</v>
      </c>
      <c r="F30" s="246">
        <v>0</v>
      </c>
      <c r="G30" s="246">
        <v>1323.1</v>
      </c>
    </row>
    <row r="31" spans="2:15" ht="19" x14ac:dyDescent="0.2">
      <c r="B31" s="248" t="s">
        <v>236</v>
      </c>
      <c r="C31" s="245">
        <v>45213</v>
      </c>
      <c r="D31" s="244">
        <v>10</v>
      </c>
      <c r="E31" s="246">
        <v>148.9</v>
      </c>
      <c r="F31" s="246">
        <v>0</v>
      </c>
      <c r="G31" s="246">
        <v>148.9</v>
      </c>
    </row>
    <row r="32" spans="2:15" ht="19" x14ac:dyDescent="0.2">
      <c r="B32" s="248" t="s">
        <v>236</v>
      </c>
      <c r="C32" s="245">
        <v>45213</v>
      </c>
      <c r="D32" s="244">
        <v>40</v>
      </c>
      <c r="E32" s="246">
        <v>511.2</v>
      </c>
      <c r="F32" s="246">
        <v>0</v>
      </c>
      <c r="G32" s="246">
        <v>521.20000000000005</v>
      </c>
    </row>
    <row r="33" spans="2:7" ht="19" x14ac:dyDescent="0.2">
      <c r="B33" s="248" t="s">
        <v>236</v>
      </c>
      <c r="C33" s="245">
        <v>45213</v>
      </c>
      <c r="D33" s="244">
        <v>60</v>
      </c>
      <c r="E33" s="246">
        <v>1859.25</v>
      </c>
      <c r="F33" s="246">
        <v>0</v>
      </c>
      <c r="G33" s="246">
        <v>1869.25</v>
      </c>
    </row>
    <row r="34" spans="2:7" ht="19" x14ac:dyDescent="0.2">
      <c r="B34" s="248" t="s">
        <v>236</v>
      </c>
      <c r="C34" s="245">
        <v>45213</v>
      </c>
      <c r="D34" s="244">
        <v>35</v>
      </c>
      <c r="E34" s="246">
        <v>1546.77</v>
      </c>
      <c r="F34" s="246">
        <v>0</v>
      </c>
      <c r="G34" s="246">
        <v>1556.77</v>
      </c>
    </row>
    <row r="35" spans="2:7" ht="19" x14ac:dyDescent="0.2">
      <c r="B35" s="248" t="s">
        <v>236</v>
      </c>
      <c r="C35" s="245">
        <v>45213</v>
      </c>
      <c r="D35" s="244">
        <v>35</v>
      </c>
      <c r="E35" s="246">
        <v>747.55</v>
      </c>
      <c r="F35" s="246">
        <v>0</v>
      </c>
      <c r="G35" s="246">
        <v>757.55</v>
      </c>
    </row>
    <row r="36" spans="2:7" ht="19" x14ac:dyDescent="0.2">
      <c r="B36" s="248" t="s">
        <v>236</v>
      </c>
      <c r="C36" s="245">
        <v>45215</v>
      </c>
      <c r="D36" s="244">
        <v>1</v>
      </c>
      <c r="E36" s="246">
        <v>289.99</v>
      </c>
      <c r="F36" s="246">
        <v>20.3</v>
      </c>
      <c r="G36" s="246">
        <v>310.29000000000002</v>
      </c>
    </row>
    <row r="37" spans="2:7" ht="19" x14ac:dyDescent="0.2">
      <c r="B37" s="248" t="s">
        <v>236</v>
      </c>
      <c r="C37" s="245">
        <v>45215</v>
      </c>
      <c r="D37" s="244">
        <v>40</v>
      </c>
      <c r="E37" s="246">
        <v>122.6</v>
      </c>
      <c r="F37" s="246">
        <v>0</v>
      </c>
      <c r="G37" s="246">
        <v>122.6</v>
      </c>
    </row>
    <row r="38" spans="2:7" ht="19" x14ac:dyDescent="0.2">
      <c r="B38" s="248" t="s">
        <v>236</v>
      </c>
      <c r="C38" s="245">
        <v>45215</v>
      </c>
      <c r="D38" s="244">
        <v>10</v>
      </c>
      <c r="E38" s="246">
        <v>119.8</v>
      </c>
      <c r="F38" s="246">
        <v>0</v>
      </c>
      <c r="G38" s="246">
        <v>0</v>
      </c>
    </row>
    <row r="39" spans="2:7" ht="19" x14ac:dyDescent="0.2">
      <c r="B39" s="248" t="s">
        <v>236</v>
      </c>
      <c r="C39" s="245">
        <v>45215</v>
      </c>
      <c r="D39" s="244">
        <v>10</v>
      </c>
      <c r="E39" s="246">
        <v>169.8</v>
      </c>
      <c r="F39" s="246">
        <v>0</v>
      </c>
      <c r="G39" s="246">
        <v>0</v>
      </c>
    </row>
    <row r="40" spans="2:7" ht="19" x14ac:dyDescent="0.2">
      <c r="B40" s="248" t="s">
        <v>236</v>
      </c>
      <c r="C40" s="245">
        <v>45215</v>
      </c>
      <c r="D40" s="244">
        <v>20</v>
      </c>
      <c r="E40" s="246">
        <v>340.27</v>
      </c>
      <c r="F40" s="246">
        <v>0</v>
      </c>
      <c r="G40" s="246">
        <v>380.27</v>
      </c>
    </row>
    <row r="41" spans="2:7" ht="19" x14ac:dyDescent="0.2">
      <c r="B41" s="248" t="s">
        <v>236</v>
      </c>
      <c r="C41" s="245">
        <v>45215</v>
      </c>
      <c r="D41" s="244">
        <v>250</v>
      </c>
      <c r="E41" s="246">
        <v>1465.3</v>
      </c>
      <c r="F41" s="246">
        <v>0</v>
      </c>
      <c r="G41" s="246">
        <v>1475.3</v>
      </c>
    </row>
    <row r="42" spans="2:7" ht="19" x14ac:dyDescent="0.2">
      <c r="B42" s="248" t="s">
        <v>236</v>
      </c>
      <c r="C42" s="245">
        <v>45216</v>
      </c>
      <c r="D42" s="244">
        <v>50</v>
      </c>
      <c r="E42" s="246">
        <v>351</v>
      </c>
      <c r="F42" s="246">
        <v>0</v>
      </c>
      <c r="G42" s="246">
        <v>351</v>
      </c>
    </row>
    <row r="43" spans="2:7" ht="19" x14ac:dyDescent="0.2">
      <c r="B43" s="248" t="s">
        <v>236</v>
      </c>
      <c r="C43" s="245">
        <v>45217</v>
      </c>
      <c r="D43" s="244">
        <v>20</v>
      </c>
      <c r="E43" s="246">
        <v>168.23</v>
      </c>
      <c r="F43" s="246">
        <v>0</v>
      </c>
      <c r="G43" s="246">
        <v>178.23</v>
      </c>
    </row>
    <row r="44" spans="2:7" ht="19" x14ac:dyDescent="0.2">
      <c r="B44" s="248" t="s">
        <v>236</v>
      </c>
      <c r="C44" s="245">
        <v>45217</v>
      </c>
      <c r="D44" s="244">
        <v>100</v>
      </c>
      <c r="E44" s="246">
        <v>1453.67</v>
      </c>
      <c r="F44" s="246">
        <v>0</v>
      </c>
      <c r="G44" s="246">
        <v>1463.67</v>
      </c>
    </row>
    <row r="45" spans="2:7" ht="19" x14ac:dyDescent="0.2">
      <c r="B45" s="248" t="s">
        <v>236</v>
      </c>
      <c r="C45" s="245">
        <v>45217</v>
      </c>
      <c r="D45" s="244">
        <v>1</v>
      </c>
      <c r="E45" s="246">
        <v>42.57</v>
      </c>
      <c r="F45" s="246">
        <v>0</v>
      </c>
      <c r="G45" s="246">
        <v>42.57</v>
      </c>
    </row>
    <row r="46" spans="2:7" ht="19" x14ac:dyDescent="0.2">
      <c r="B46" s="248" t="s">
        <v>236</v>
      </c>
      <c r="C46" s="245">
        <v>45217</v>
      </c>
      <c r="D46" s="244">
        <v>22</v>
      </c>
      <c r="E46" s="246">
        <v>222.2</v>
      </c>
      <c r="F46" s="246">
        <v>15.55</v>
      </c>
      <c r="G46" s="246">
        <v>237.75</v>
      </c>
    </row>
    <row r="47" spans="2:7" ht="19" x14ac:dyDescent="0.2">
      <c r="B47" s="248" t="s">
        <v>236</v>
      </c>
      <c r="C47" s="245">
        <v>45217</v>
      </c>
      <c r="D47" s="244">
        <v>100</v>
      </c>
      <c r="E47" s="246">
        <v>985.45</v>
      </c>
      <c r="F47" s="246">
        <v>0</v>
      </c>
      <c r="G47" s="246">
        <v>995.45</v>
      </c>
    </row>
    <row r="48" spans="2:7" ht="19" x14ac:dyDescent="0.2">
      <c r="B48" s="248" t="s">
        <v>236</v>
      </c>
      <c r="C48" s="245">
        <v>45217</v>
      </c>
      <c r="D48" s="244">
        <v>40</v>
      </c>
      <c r="E48" s="246">
        <v>294.39999999999998</v>
      </c>
      <c r="F48" s="246">
        <v>0</v>
      </c>
      <c r="G48" s="246">
        <v>294.39999999999998</v>
      </c>
    </row>
    <row r="49" spans="2:7" ht="19" x14ac:dyDescent="0.2">
      <c r="B49" s="248" t="s">
        <v>236</v>
      </c>
      <c r="C49" s="245">
        <v>45217</v>
      </c>
      <c r="D49" s="244">
        <v>30</v>
      </c>
      <c r="E49" s="246">
        <v>270.92</v>
      </c>
      <c r="F49" s="246">
        <v>0</v>
      </c>
      <c r="G49" s="246">
        <v>280.92</v>
      </c>
    </row>
    <row r="50" spans="2:7" ht="19" x14ac:dyDescent="0.2">
      <c r="B50" s="248" t="s">
        <v>236</v>
      </c>
      <c r="C50" s="245">
        <v>45217</v>
      </c>
      <c r="D50" s="244">
        <v>85</v>
      </c>
      <c r="E50" s="246">
        <v>475.06</v>
      </c>
      <c r="F50" s="246">
        <v>0</v>
      </c>
      <c r="G50" s="246">
        <v>485.06</v>
      </c>
    </row>
    <row r="51" spans="2:7" ht="19" x14ac:dyDescent="0.2">
      <c r="B51" s="248" t="s">
        <v>236</v>
      </c>
      <c r="C51" s="245">
        <v>45217</v>
      </c>
      <c r="D51" s="244">
        <v>100</v>
      </c>
      <c r="E51" s="246">
        <v>333.3</v>
      </c>
      <c r="F51" s="246">
        <v>23.33</v>
      </c>
      <c r="G51" s="246">
        <v>356.63</v>
      </c>
    </row>
    <row r="52" spans="2:7" ht="19" x14ac:dyDescent="0.2">
      <c r="B52" s="248" t="s">
        <v>236</v>
      </c>
      <c r="C52" s="245">
        <v>45218</v>
      </c>
      <c r="D52" s="244">
        <v>1</v>
      </c>
      <c r="E52" s="246">
        <v>42.57</v>
      </c>
      <c r="F52" s="246">
        <v>0</v>
      </c>
      <c r="G52" s="246">
        <v>42.57</v>
      </c>
    </row>
    <row r="53" spans="2:7" ht="19" x14ac:dyDescent="0.2">
      <c r="B53" s="248" t="s">
        <v>236</v>
      </c>
      <c r="C53" s="245">
        <v>45218</v>
      </c>
      <c r="D53" s="244">
        <v>51</v>
      </c>
      <c r="E53" s="246">
        <v>481.44</v>
      </c>
      <c r="F53" s="246">
        <v>33.700000000000003</v>
      </c>
      <c r="G53" s="246">
        <v>515.14</v>
      </c>
    </row>
    <row r="54" spans="2:7" ht="19" x14ac:dyDescent="0.2">
      <c r="B54" s="248" t="s">
        <v>236</v>
      </c>
      <c r="C54" s="245">
        <v>45218</v>
      </c>
      <c r="D54" s="244">
        <v>55</v>
      </c>
      <c r="E54" s="246">
        <v>1187.79</v>
      </c>
      <c r="F54" s="246">
        <v>0</v>
      </c>
      <c r="G54" s="246">
        <v>1197.79</v>
      </c>
    </row>
    <row r="55" spans="2:7" ht="19" x14ac:dyDescent="0.2">
      <c r="B55" s="248" t="s">
        <v>236</v>
      </c>
      <c r="C55" s="245">
        <v>45218</v>
      </c>
      <c r="D55" s="244">
        <v>8</v>
      </c>
      <c r="E55" s="246">
        <v>110.32</v>
      </c>
      <c r="F55" s="246">
        <v>0</v>
      </c>
      <c r="G55" s="246">
        <v>120.32</v>
      </c>
    </row>
    <row r="56" spans="2:7" ht="19" x14ac:dyDescent="0.2">
      <c r="B56" s="248" t="s">
        <v>236</v>
      </c>
      <c r="C56" s="245">
        <v>45218</v>
      </c>
      <c r="D56" s="244">
        <v>15</v>
      </c>
      <c r="E56" s="246">
        <v>150</v>
      </c>
      <c r="F56" s="246">
        <v>0</v>
      </c>
      <c r="G56" s="246">
        <v>150</v>
      </c>
    </row>
    <row r="57" spans="2:7" ht="19" x14ac:dyDescent="0.2">
      <c r="B57" s="248" t="s">
        <v>236</v>
      </c>
      <c r="C57" s="245">
        <v>45219</v>
      </c>
      <c r="D57" s="244">
        <v>42</v>
      </c>
      <c r="E57" s="246">
        <v>1196.1600000000001</v>
      </c>
      <c r="F57" s="246">
        <v>0</v>
      </c>
      <c r="G57" s="246">
        <v>1290.1600000000001</v>
      </c>
    </row>
    <row r="58" spans="2:7" ht="19" x14ac:dyDescent="0.2">
      <c r="B58" s="248" t="s">
        <v>236</v>
      </c>
      <c r="C58" s="245">
        <v>45219</v>
      </c>
      <c r="D58" s="244">
        <v>36</v>
      </c>
      <c r="E58" s="246">
        <v>36</v>
      </c>
      <c r="F58" s="246">
        <v>0</v>
      </c>
      <c r="G58" s="246">
        <v>36</v>
      </c>
    </row>
    <row r="59" spans="2:7" ht="19" x14ac:dyDescent="0.2">
      <c r="B59" s="248" t="s">
        <v>236</v>
      </c>
      <c r="C59" s="245">
        <v>45219</v>
      </c>
      <c r="D59" s="244">
        <v>30</v>
      </c>
      <c r="E59" s="246">
        <v>596.4</v>
      </c>
      <c r="F59" s="246">
        <v>0</v>
      </c>
      <c r="G59" s="246">
        <v>606.4</v>
      </c>
    </row>
    <row r="60" spans="2:7" ht="19" x14ac:dyDescent="0.2">
      <c r="B60" s="248" t="s">
        <v>236</v>
      </c>
      <c r="C60" s="245">
        <v>45219</v>
      </c>
      <c r="D60" s="244">
        <v>50</v>
      </c>
      <c r="E60" s="246">
        <v>313.14</v>
      </c>
      <c r="F60" s="246">
        <v>21.92</v>
      </c>
      <c r="G60" s="246">
        <v>335.06</v>
      </c>
    </row>
  </sheetData>
  <mergeCells count="11">
    <mergeCell ref="B28:G28"/>
    <mergeCell ref="B19:B22"/>
    <mergeCell ref="C19:C22"/>
    <mergeCell ref="B23:B25"/>
    <mergeCell ref="C23:C25"/>
    <mergeCell ref="B9:B11"/>
    <mergeCell ref="C9:C11"/>
    <mergeCell ref="B12:B15"/>
    <mergeCell ref="C12:C15"/>
    <mergeCell ref="B16:B18"/>
    <mergeCell ref="C16:C18"/>
  </mergeCells>
  <phoneticPr fontId="26" type="noConversion"/>
  <printOptions horizontalCentered="1" verticalCentered="1"/>
  <pageMargins left="0" right="0" top="0" bottom="0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N78"/>
  <sheetViews>
    <sheetView showGridLines="0" topLeftCell="A70" workbookViewId="0">
      <selection activeCell="M15" sqref="M15"/>
    </sheetView>
  </sheetViews>
  <sheetFormatPr defaultColWidth="9.1796875" defaultRowHeight="13.5" x14ac:dyDescent="0.35"/>
  <cols>
    <col min="1" max="1" width="3.1796875" style="16" customWidth="1"/>
    <col min="2" max="2" width="12.7265625" style="16" hidden="1" customWidth="1"/>
    <col min="3" max="3" width="49.7265625" style="16" customWidth="1"/>
    <col min="4" max="4" width="11.1796875" style="16" customWidth="1"/>
    <col min="5" max="5" width="22.453125" style="16" customWidth="1"/>
    <col min="6" max="6" width="11.1796875" style="7" customWidth="1"/>
    <col min="7" max="7" width="9.54296875" style="7" customWidth="1"/>
    <col min="8" max="8" width="8.1796875" style="7" customWidth="1"/>
    <col min="9" max="9" width="16.81640625" style="16" customWidth="1"/>
    <col min="10" max="10" width="10.54296875" style="16" customWidth="1"/>
    <col min="11" max="11" width="8.81640625" style="16" customWidth="1"/>
    <col min="12" max="12" width="8.1796875" style="16" customWidth="1"/>
    <col min="13" max="13" width="16.26953125" style="16" bestFit="1" customWidth="1"/>
    <col min="14" max="16384" width="9.1796875" style="16"/>
  </cols>
  <sheetData>
    <row r="1" spans="1:9" x14ac:dyDescent="0.35">
      <c r="A1" s="29" t="str">
        <f>Demographics!A1</f>
        <v>RFP APPENDIX 1:  SITE DATA</v>
      </c>
      <c r="B1" s="30"/>
    </row>
    <row r="2" spans="1:9" x14ac:dyDescent="0.35">
      <c r="A2" s="2" t="str">
        <f>Demographics!A2</f>
        <v>UNIVERSITY OF NORTH CAROLINA AT PEMBROKE</v>
      </c>
      <c r="B2" s="43"/>
    </row>
    <row r="3" spans="1:9" x14ac:dyDescent="0.35">
      <c r="A3" s="39" t="s">
        <v>237</v>
      </c>
    </row>
    <row r="4" spans="1:9" x14ac:dyDescent="0.35">
      <c r="H4" s="188"/>
    </row>
    <row r="5" spans="1:9" x14ac:dyDescent="0.35">
      <c r="C5" s="121" t="s">
        <v>238</v>
      </c>
      <c r="D5" s="349" t="s">
        <v>11</v>
      </c>
      <c r="E5" s="350"/>
      <c r="F5" s="350"/>
      <c r="G5" s="350"/>
      <c r="H5" s="350"/>
      <c r="I5" s="351"/>
    </row>
    <row r="6" spans="1:9" ht="30" customHeight="1" x14ac:dyDescent="0.35">
      <c r="C6" s="189" t="s">
        <v>239</v>
      </c>
      <c r="D6" s="55" t="s">
        <v>240</v>
      </c>
      <c r="E6" s="55" t="s">
        <v>241</v>
      </c>
      <c r="F6" s="55" t="s">
        <v>112</v>
      </c>
      <c r="G6" s="55" t="s">
        <v>242</v>
      </c>
      <c r="H6" s="55" t="s">
        <v>115</v>
      </c>
      <c r="I6" s="55" t="s">
        <v>243</v>
      </c>
    </row>
    <row r="7" spans="1:9" ht="17.25" customHeight="1" x14ac:dyDescent="0.4">
      <c r="C7" s="190" t="s">
        <v>244</v>
      </c>
      <c r="D7" s="164">
        <v>50</v>
      </c>
      <c r="E7" s="253">
        <v>45396</v>
      </c>
      <c r="F7" s="192"/>
      <c r="G7" s="192"/>
      <c r="H7" s="192"/>
      <c r="I7" s="192" t="s">
        <v>245</v>
      </c>
    </row>
    <row r="8" spans="1:9" ht="17.25" customHeight="1" x14ac:dyDescent="0.4">
      <c r="C8" s="190" t="s">
        <v>246</v>
      </c>
      <c r="D8" s="164" t="s">
        <v>247</v>
      </c>
      <c r="E8" s="251" t="s">
        <v>248</v>
      </c>
      <c r="F8" s="192"/>
      <c r="G8" s="192" t="s">
        <v>249</v>
      </c>
      <c r="H8" s="192"/>
      <c r="I8" s="192"/>
    </row>
    <row r="9" spans="1:9" ht="17.25" customHeight="1" x14ac:dyDescent="0.4">
      <c r="C9" s="190" t="s">
        <v>250</v>
      </c>
      <c r="D9" s="164" t="s">
        <v>247</v>
      </c>
      <c r="E9" s="251" t="s">
        <v>251</v>
      </c>
      <c r="F9" s="192"/>
      <c r="G9" s="192" t="s">
        <v>249</v>
      </c>
      <c r="H9" s="192"/>
      <c r="I9" s="192"/>
    </row>
    <row r="10" spans="1:9" ht="17.25" customHeight="1" x14ac:dyDescent="0.4">
      <c r="C10" s="190" t="s">
        <v>252</v>
      </c>
      <c r="D10" s="164" t="s">
        <v>253</v>
      </c>
      <c r="E10" s="251" t="s">
        <v>254</v>
      </c>
      <c r="F10" s="192"/>
      <c r="G10" s="192" t="s">
        <v>249</v>
      </c>
      <c r="H10" s="192"/>
      <c r="I10" s="192"/>
    </row>
    <row r="11" spans="1:9" ht="17.25" customHeight="1" x14ac:dyDescent="0.4">
      <c r="C11" s="190" t="s">
        <v>255</v>
      </c>
      <c r="D11" s="164">
        <v>75</v>
      </c>
      <c r="E11" s="251" t="s">
        <v>256</v>
      </c>
      <c r="F11" s="192"/>
      <c r="G11" s="192" t="s">
        <v>249</v>
      </c>
      <c r="H11" s="192"/>
      <c r="I11" s="192"/>
    </row>
    <row r="12" spans="1:9" ht="17.25" customHeight="1" x14ac:dyDescent="0.4">
      <c r="C12" s="190" t="s">
        <v>257</v>
      </c>
      <c r="D12" s="164">
        <v>20</v>
      </c>
      <c r="E12" s="251" t="s">
        <v>258</v>
      </c>
      <c r="F12" s="192"/>
      <c r="G12" s="192" t="s">
        <v>249</v>
      </c>
      <c r="H12" s="192"/>
      <c r="I12" s="192"/>
    </row>
    <row r="13" spans="1:9" ht="17.25" customHeight="1" x14ac:dyDescent="0.4">
      <c r="C13" s="190" t="s">
        <v>259</v>
      </c>
      <c r="D13" s="164">
        <v>336</v>
      </c>
      <c r="E13" s="251" t="s">
        <v>260</v>
      </c>
      <c r="F13" s="192" t="s">
        <v>249</v>
      </c>
      <c r="G13" s="192" t="s">
        <v>249</v>
      </c>
      <c r="H13" s="192"/>
      <c r="I13" s="192"/>
    </row>
    <row r="14" spans="1:9" ht="17.25" customHeight="1" x14ac:dyDescent="0.4">
      <c r="C14" s="190" t="s">
        <v>257</v>
      </c>
      <c r="D14" s="164">
        <v>20</v>
      </c>
      <c r="E14" s="251" t="s">
        <v>261</v>
      </c>
      <c r="F14" s="192"/>
      <c r="G14" s="192" t="s">
        <v>249</v>
      </c>
      <c r="H14" s="192"/>
      <c r="I14" s="192"/>
    </row>
    <row r="15" spans="1:9" ht="17.25" customHeight="1" x14ac:dyDescent="0.4">
      <c r="C15" s="190" t="s">
        <v>262</v>
      </c>
      <c r="D15" s="164">
        <v>200</v>
      </c>
      <c r="E15" s="251" t="s">
        <v>263</v>
      </c>
      <c r="F15" s="193"/>
      <c r="G15" s="193" t="s">
        <v>249</v>
      </c>
      <c r="H15" s="193"/>
      <c r="I15" s="193"/>
    </row>
    <row r="16" spans="1:9" ht="17.25" customHeight="1" x14ac:dyDescent="0.4">
      <c r="C16" s="190" t="s">
        <v>264</v>
      </c>
      <c r="D16" s="164">
        <v>250</v>
      </c>
      <c r="E16" s="251" t="s">
        <v>265</v>
      </c>
      <c r="F16" s="6" t="s">
        <v>249</v>
      </c>
      <c r="G16" s="6" t="s">
        <v>249</v>
      </c>
      <c r="H16" s="6" t="s">
        <v>249</v>
      </c>
      <c r="I16" s="6"/>
    </row>
    <row r="17" spans="3:9" ht="17.25" customHeight="1" x14ac:dyDescent="0.4">
      <c r="C17" s="190" t="s">
        <v>266</v>
      </c>
      <c r="D17" s="164">
        <v>50</v>
      </c>
      <c r="E17" s="251" t="s">
        <v>267</v>
      </c>
      <c r="F17" s="6"/>
      <c r="G17" s="6"/>
      <c r="H17" s="6"/>
      <c r="I17" s="6" t="s">
        <v>245</v>
      </c>
    </row>
    <row r="18" spans="3:9" ht="17.25" customHeight="1" x14ac:dyDescent="0.4">
      <c r="C18" s="190" t="s">
        <v>268</v>
      </c>
      <c r="D18" s="164" t="s">
        <v>269</v>
      </c>
      <c r="E18" s="251" t="s">
        <v>270</v>
      </c>
      <c r="F18" s="6"/>
      <c r="G18" s="6"/>
      <c r="H18" s="6"/>
      <c r="I18" s="6" t="s">
        <v>245</v>
      </c>
    </row>
    <row r="19" spans="3:9" ht="17.25" customHeight="1" x14ac:dyDescent="0.4">
      <c r="C19" s="190" t="s">
        <v>268</v>
      </c>
      <c r="D19" s="164" t="s">
        <v>269</v>
      </c>
      <c r="E19" s="251" t="s">
        <v>270</v>
      </c>
      <c r="F19" s="6"/>
      <c r="G19" s="6"/>
      <c r="H19" s="6"/>
      <c r="I19" s="6" t="s">
        <v>245</v>
      </c>
    </row>
    <row r="20" spans="3:9" ht="17.25" customHeight="1" x14ac:dyDescent="0.4">
      <c r="C20" s="190" t="s">
        <v>257</v>
      </c>
      <c r="D20" s="164">
        <v>20</v>
      </c>
      <c r="E20" s="251" t="s">
        <v>271</v>
      </c>
      <c r="F20" s="6"/>
      <c r="G20" s="6" t="s">
        <v>249</v>
      </c>
      <c r="H20" s="6"/>
      <c r="I20" s="6"/>
    </row>
    <row r="21" spans="3:9" ht="17.25" customHeight="1" x14ac:dyDescent="0.4">
      <c r="C21" s="190" t="s">
        <v>272</v>
      </c>
      <c r="D21" s="164" t="s">
        <v>269</v>
      </c>
      <c r="E21" s="251" t="s">
        <v>273</v>
      </c>
      <c r="F21" s="6"/>
      <c r="G21" s="6" t="s">
        <v>249</v>
      </c>
      <c r="H21" s="6" t="s">
        <v>249</v>
      </c>
      <c r="I21" s="6"/>
    </row>
    <row r="22" spans="3:9" ht="17.25" customHeight="1" x14ac:dyDescent="0.4">
      <c r="C22" s="190" t="s">
        <v>257</v>
      </c>
      <c r="D22" s="164">
        <v>20</v>
      </c>
      <c r="E22" s="251" t="s">
        <v>274</v>
      </c>
      <c r="F22" s="6"/>
      <c r="G22" s="6"/>
      <c r="H22" s="6" t="s">
        <v>249</v>
      </c>
      <c r="I22" s="6"/>
    </row>
    <row r="23" spans="3:9" ht="17.25" customHeight="1" x14ac:dyDescent="0.4">
      <c r="C23" s="191" t="s">
        <v>275</v>
      </c>
      <c r="D23" s="164" t="s">
        <v>269</v>
      </c>
      <c r="E23" s="251" t="s">
        <v>276</v>
      </c>
      <c r="F23" s="6" t="s">
        <v>249</v>
      </c>
      <c r="G23" s="6" t="s">
        <v>249</v>
      </c>
      <c r="H23" s="6" t="s">
        <v>249</v>
      </c>
      <c r="I23" s="6"/>
    </row>
    <row r="24" spans="3:9" ht="17.25" customHeight="1" x14ac:dyDescent="0.4">
      <c r="C24" s="190" t="s">
        <v>277</v>
      </c>
      <c r="D24" s="164" t="s">
        <v>278</v>
      </c>
      <c r="E24" s="253">
        <v>45472</v>
      </c>
      <c r="F24" s="6"/>
      <c r="G24" s="6"/>
      <c r="H24" s="6"/>
      <c r="I24" s="6" t="s">
        <v>245</v>
      </c>
    </row>
    <row r="25" spans="3:9" ht="17.25" customHeight="1" x14ac:dyDescent="0.4">
      <c r="C25" s="190" t="s">
        <v>279</v>
      </c>
      <c r="D25" s="164" t="s">
        <v>278</v>
      </c>
      <c r="E25" s="251" t="s">
        <v>280</v>
      </c>
      <c r="F25" s="6"/>
      <c r="G25" s="6" t="s">
        <v>249</v>
      </c>
      <c r="H25" s="6"/>
      <c r="I25" s="6"/>
    </row>
    <row r="26" spans="3:9" ht="17.25" customHeight="1" x14ac:dyDescent="0.4">
      <c r="C26" s="190" t="s">
        <v>266</v>
      </c>
      <c r="D26" s="164">
        <v>250</v>
      </c>
      <c r="E26" s="253">
        <v>45486</v>
      </c>
      <c r="F26" s="6"/>
      <c r="G26" s="6"/>
      <c r="H26" s="6"/>
      <c r="I26" s="6" t="s">
        <v>245</v>
      </c>
    </row>
    <row r="27" spans="3:9" ht="17.25" customHeight="1" x14ac:dyDescent="0.4">
      <c r="C27" s="190" t="s">
        <v>266</v>
      </c>
      <c r="D27" s="164">
        <v>50</v>
      </c>
      <c r="E27" s="251" t="s">
        <v>281</v>
      </c>
      <c r="F27" s="6"/>
      <c r="G27" s="6"/>
      <c r="H27" s="6"/>
      <c r="I27" s="6" t="s">
        <v>245</v>
      </c>
    </row>
    <row r="28" spans="3:9" ht="17.25" customHeight="1" x14ac:dyDescent="0.4">
      <c r="C28" s="190" t="s">
        <v>279</v>
      </c>
      <c r="D28" s="164" t="s">
        <v>278</v>
      </c>
      <c r="E28" s="251" t="s">
        <v>282</v>
      </c>
      <c r="F28" s="6"/>
      <c r="G28" s="6" t="s">
        <v>249</v>
      </c>
      <c r="H28" s="6"/>
      <c r="I28" s="6"/>
    </row>
    <row r="29" spans="3:9" ht="17.25" customHeight="1" x14ac:dyDescent="0.4">
      <c r="C29" s="190" t="s">
        <v>283</v>
      </c>
      <c r="D29" s="164">
        <v>50</v>
      </c>
      <c r="E29" s="251" t="s">
        <v>284</v>
      </c>
      <c r="F29" s="6"/>
      <c r="G29" s="6"/>
      <c r="H29" s="6"/>
      <c r="I29" s="6" t="s">
        <v>245</v>
      </c>
    </row>
    <row r="30" spans="3:9" ht="17.25" customHeight="1" x14ac:dyDescent="0.4">
      <c r="C30" s="190" t="s">
        <v>279</v>
      </c>
      <c r="D30" s="164" t="s">
        <v>278</v>
      </c>
      <c r="E30" s="251" t="s">
        <v>285</v>
      </c>
      <c r="F30" s="6"/>
      <c r="G30" s="6" t="s">
        <v>249</v>
      </c>
      <c r="H30" s="6"/>
      <c r="I30" s="6"/>
    </row>
    <row r="31" spans="3:9" ht="17.25" customHeight="1" x14ac:dyDescent="0.4">
      <c r="C31" s="190" t="s">
        <v>286</v>
      </c>
      <c r="D31" s="164">
        <v>80</v>
      </c>
      <c r="E31" s="251" t="s">
        <v>287</v>
      </c>
      <c r="F31" s="6"/>
      <c r="G31" s="6"/>
      <c r="H31" s="6"/>
      <c r="I31" s="6" t="s">
        <v>245</v>
      </c>
    </row>
    <row r="32" spans="3:9" ht="17.25" customHeight="1" x14ac:dyDescent="0.4">
      <c r="C32" s="190" t="s">
        <v>288</v>
      </c>
      <c r="D32" s="164" t="s">
        <v>269</v>
      </c>
      <c r="E32" s="253">
        <v>45499</v>
      </c>
      <c r="F32" s="6"/>
      <c r="G32" s="6" t="s">
        <v>249</v>
      </c>
      <c r="H32" s="6"/>
      <c r="I32" s="6"/>
    </row>
    <row r="33" spans="3:9" ht="17.25" customHeight="1" x14ac:dyDescent="0.4">
      <c r="C33" s="190" t="s">
        <v>289</v>
      </c>
      <c r="D33" s="164">
        <v>20</v>
      </c>
      <c r="E33" s="253">
        <v>45518</v>
      </c>
      <c r="F33" s="6"/>
      <c r="G33" s="6" t="s">
        <v>249</v>
      </c>
      <c r="H33" s="6"/>
      <c r="I33" s="6"/>
    </row>
    <row r="34" spans="3:9" ht="17.25" customHeight="1" x14ac:dyDescent="0.4">
      <c r="C34" s="190" t="s">
        <v>290</v>
      </c>
      <c r="D34" s="164" t="s">
        <v>269</v>
      </c>
      <c r="E34" s="253">
        <v>45520</v>
      </c>
      <c r="F34" s="6"/>
      <c r="G34" s="6" t="s">
        <v>249</v>
      </c>
      <c r="H34" s="6"/>
      <c r="I34" s="6"/>
    </row>
    <row r="35" spans="3:9" ht="17.25" customHeight="1" x14ac:dyDescent="0.4">
      <c r="C35" s="190" t="s">
        <v>291</v>
      </c>
      <c r="D35" s="164">
        <v>400</v>
      </c>
      <c r="E35" s="253">
        <v>45457</v>
      </c>
      <c r="F35" s="6"/>
      <c r="G35" s="6"/>
      <c r="H35" s="6"/>
      <c r="I35" s="6" t="s">
        <v>245</v>
      </c>
    </row>
    <row r="36" spans="3:9" ht="17.25" customHeight="1" x14ac:dyDescent="0.4">
      <c r="C36" s="190" t="s">
        <v>292</v>
      </c>
      <c r="D36" s="164">
        <v>80</v>
      </c>
      <c r="E36" s="253">
        <v>45373</v>
      </c>
      <c r="F36" s="6"/>
      <c r="G36" s="6" t="s">
        <v>249</v>
      </c>
      <c r="H36" s="6"/>
      <c r="I36" s="6"/>
    </row>
    <row r="37" spans="3:9" ht="15" x14ac:dyDescent="0.4">
      <c r="C37" s="190" t="s">
        <v>293</v>
      </c>
      <c r="D37" s="164">
        <v>100</v>
      </c>
      <c r="E37" s="253">
        <v>45386</v>
      </c>
      <c r="F37" s="6"/>
      <c r="G37" s="6" t="s">
        <v>249</v>
      </c>
      <c r="H37" s="6"/>
      <c r="I37" s="6"/>
    </row>
    <row r="38" spans="3:9" ht="15" x14ac:dyDescent="0.4">
      <c r="C38" s="190" t="s">
        <v>294</v>
      </c>
      <c r="D38" s="164">
        <v>20</v>
      </c>
      <c r="E38" s="251" t="s">
        <v>295</v>
      </c>
      <c r="F38" s="6"/>
      <c r="G38" s="6" t="s">
        <v>249</v>
      </c>
      <c r="H38" s="6"/>
      <c r="I38" s="6"/>
    </row>
    <row r="39" spans="3:9" ht="15" x14ac:dyDescent="0.4">
      <c r="C39" s="190" t="s">
        <v>296</v>
      </c>
      <c r="D39" s="164">
        <v>40</v>
      </c>
      <c r="E39" s="251" t="s">
        <v>295</v>
      </c>
      <c r="F39" s="6"/>
      <c r="G39" s="6" t="s">
        <v>249</v>
      </c>
      <c r="H39" s="6"/>
      <c r="I39" s="6"/>
    </row>
    <row r="40" spans="3:9" ht="15" x14ac:dyDescent="0.4">
      <c r="C40" s="190" t="s">
        <v>296</v>
      </c>
      <c r="D40" s="164">
        <v>40</v>
      </c>
      <c r="E40" s="251" t="s">
        <v>297</v>
      </c>
      <c r="F40" s="6"/>
      <c r="G40" s="6" t="s">
        <v>249</v>
      </c>
      <c r="H40" s="6"/>
      <c r="I40" s="6"/>
    </row>
    <row r="41" spans="3:9" ht="15" x14ac:dyDescent="0.4">
      <c r="C41" s="190" t="s">
        <v>298</v>
      </c>
      <c r="D41" s="164">
        <v>28</v>
      </c>
      <c r="E41" s="251" t="s">
        <v>299</v>
      </c>
      <c r="F41" s="6"/>
      <c r="G41" s="6" t="s">
        <v>249</v>
      </c>
      <c r="H41" s="6"/>
      <c r="I41" s="6"/>
    </row>
    <row r="42" spans="3:9" ht="15" x14ac:dyDescent="0.4">
      <c r="C42" s="190" t="s">
        <v>300</v>
      </c>
      <c r="D42" s="164">
        <v>80</v>
      </c>
      <c r="E42" s="251" t="s">
        <v>297</v>
      </c>
      <c r="F42" s="6"/>
      <c r="G42" s="6" t="s">
        <v>249</v>
      </c>
      <c r="H42" s="6"/>
      <c r="I42" s="6"/>
    </row>
    <row r="43" spans="3:9" ht="15" x14ac:dyDescent="0.4">
      <c r="C43" s="190" t="s">
        <v>300</v>
      </c>
      <c r="D43" s="164">
        <v>80</v>
      </c>
      <c r="E43" s="251" t="s">
        <v>301</v>
      </c>
      <c r="F43" s="6"/>
      <c r="G43" s="6" t="s">
        <v>249</v>
      </c>
      <c r="H43" s="6"/>
      <c r="I43" s="6"/>
    </row>
    <row r="44" spans="3:9" ht="15" x14ac:dyDescent="0.4">
      <c r="C44" s="190" t="s">
        <v>298</v>
      </c>
      <c r="D44" s="164">
        <v>28</v>
      </c>
      <c r="E44" s="251" t="s">
        <v>302</v>
      </c>
      <c r="F44" s="6"/>
      <c r="G44" s="6" t="s">
        <v>249</v>
      </c>
      <c r="H44" s="6"/>
      <c r="I44" s="6"/>
    </row>
    <row r="45" spans="3:9" ht="15" x14ac:dyDescent="0.4">
      <c r="C45" s="190" t="s">
        <v>303</v>
      </c>
      <c r="D45" s="164">
        <v>40</v>
      </c>
      <c r="E45" s="251" t="s">
        <v>304</v>
      </c>
      <c r="F45" s="6"/>
      <c r="G45" s="6" t="s">
        <v>249</v>
      </c>
      <c r="H45" s="6"/>
      <c r="I45" s="6"/>
    </row>
    <row r="46" spans="3:9" ht="15" x14ac:dyDescent="0.4">
      <c r="C46" s="190" t="s">
        <v>303</v>
      </c>
      <c r="D46" s="164">
        <v>40</v>
      </c>
      <c r="E46" s="251" t="s">
        <v>305</v>
      </c>
      <c r="F46" s="6"/>
      <c r="G46" s="6" t="s">
        <v>249</v>
      </c>
      <c r="H46" s="6"/>
      <c r="I46" s="6"/>
    </row>
    <row r="47" spans="3:9" ht="15" x14ac:dyDescent="0.4">
      <c r="C47" s="190" t="s">
        <v>306</v>
      </c>
      <c r="D47" s="164">
        <v>25</v>
      </c>
      <c r="E47" s="251" t="s">
        <v>307</v>
      </c>
      <c r="F47" s="6"/>
      <c r="G47" s="6" t="s">
        <v>249</v>
      </c>
      <c r="H47" s="6"/>
      <c r="I47" s="6"/>
    </row>
    <row r="48" spans="3:9" ht="15" x14ac:dyDescent="0.4">
      <c r="C48" s="190" t="s">
        <v>298</v>
      </c>
      <c r="D48" s="164">
        <v>28</v>
      </c>
      <c r="E48" s="251" t="s">
        <v>280</v>
      </c>
      <c r="F48" s="6"/>
      <c r="G48" s="6" t="s">
        <v>249</v>
      </c>
      <c r="H48" s="6"/>
      <c r="I48" s="6"/>
    </row>
    <row r="49" spans="3:9" ht="15" x14ac:dyDescent="0.4">
      <c r="C49" s="190" t="s">
        <v>308</v>
      </c>
      <c r="D49" s="164">
        <v>25</v>
      </c>
      <c r="E49" s="251" t="s">
        <v>309</v>
      </c>
      <c r="F49" s="6"/>
      <c r="G49" s="6" t="s">
        <v>249</v>
      </c>
      <c r="H49" s="6"/>
      <c r="I49" s="6"/>
    </row>
    <row r="50" spans="3:9" ht="15" x14ac:dyDescent="0.4">
      <c r="C50" s="190" t="s">
        <v>310</v>
      </c>
      <c r="D50" s="164">
        <v>30</v>
      </c>
      <c r="E50" s="251" t="s">
        <v>311</v>
      </c>
      <c r="F50" s="6"/>
      <c r="G50" s="6" t="s">
        <v>249</v>
      </c>
      <c r="H50" s="6"/>
      <c r="I50" s="6"/>
    </row>
    <row r="51" spans="3:9" ht="15" x14ac:dyDescent="0.4">
      <c r="C51" s="190" t="s">
        <v>310</v>
      </c>
      <c r="D51" s="164">
        <v>30</v>
      </c>
      <c r="E51" s="251" t="s">
        <v>312</v>
      </c>
      <c r="F51" s="6"/>
      <c r="G51" s="6" t="s">
        <v>249</v>
      </c>
      <c r="H51" s="6"/>
      <c r="I51" s="6"/>
    </row>
    <row r="52" spans="3:9" ht="15" x14ac:dyDescent="0.4">
      <c r="C52" s="190" t="s">
        <v>313</v>
      </c>
      <c r="D52" s="164">
        <v>50</v>
      </c>
      <c r="E52" s="251" t="s">
        <v>314</v>
      </c>
      <c r="F52" s="6"/>
      <c r="G52" s="6" t="s">
        <v>249</v>
      </c>
      <c r="H52" s="6"/>
      <c r="I52" s="6" t="s">
        <v>315</v>
      </c>
    </row>
    <row r="53" spans="3:9" ht="15" x14ac:dyDescent="0.4">
      <c r="C53" s="190" t="s">
        <v>316</v>
      </c>
      <c r="D53" s="164">
        <v>300</v>
      </c>
      <c r="E53" s="253">
        <v>45334</v>
      </c>
      <c r="F53" s="6"/>
      <c r="G53" s="6" t="s">
        <v>249</v>
      </c>
      <c r="H53" s="6"/>
      <c r="I53" s="6" t="s">
        <v>245</v>
      </c>
    </row>
    <row r="54" spans="3:9" ht="15" x14ac:dyDescent="0.4">
      <c r="C54" s="190" t="s">
        <v>317</v>
      </c>
      <c r="D54" s="164">
        <v>1</v>
      </c>
      <c r="E54" s="251" t="s">
        <v>318</v>
      </c>
      <c r="F54" s="6"/>
      <c r="G54" s="6" t="s">
        <v>249</v>
      </c>
      <c r="H54" s="6"/>
      <c r="I54" s="6" t="s">
        <v>245</v>
      </c>
    </row>
    <row r="57" spans="3:9" x14ac:dyDescent="0.35">
      <c r="C57" s="121" t="s">
        <v>238</v>
      </c>
      <c r="D57" s="352" t="s">
        <v>8</v>
      </c>
      <c r="E57" s="305"/>
      <c r="F57" s="305"/>
      <c r="G57" s="305"/>
      <c r="H57" s="305"/>
      <c r="I57" s="305"/>
    </row>
    <row r="58" spans="3:9" ht="27" x14ac:dyDescent="0.35">
      <c r="C58" s="189" t="s">
        <v>239</v>
      </c>
      <c r="D58" s="242" t="s">
        <v>240</v>
      </c>
      <c r="E58" s="252" t="s">
        <v>241</v>
      </c>
      <c r="F58" s="241" t="s">
        <v>112</v>
      </c>
      <c r="G58" s="101" t="s">
        <v>242</v>
      </c>
      <c r="H58" s="101" t="s">
        <v>115</v>
      </c>
      <c r="I58" s="55" t="s">
        <v>243</v>
      </c>
    </row>
    <row r="59" spans="3:9" ht="15" x14ac:dyDescent="0.35">
      <c r="C59" s="208" t="s">
        <v>319</v>
      </c>
      <c r="D59" s="243">
        <v>1</v>
      </c>
      <c r="E59" s="250" t="s">
        <v>320</v>
      </c>
      <c r="F59" s="224"/>
      <c r="G59" s="225" t="s">
        <v>249</v>
      </c>
      <c r="H59" s="226"/>
      <c r="I59" s="227"/>
    </row>
    <row r="60" spans="3:9" ht="15" x14ac:dyDescent="0.35">
      <c r="C60" s="208" t="s">
        <v>262</v>
      </c>
      <c r="D60" s="243">
        <v>200</v>
      </c>
      <c r="E60" s="250" t="s">
        <v>321</v>
      </c>
      <c r="F60" s="224"/>
      <c r="G60" s="225" t="s">
        <v>249</v>
      </c>
      <c r="H60" s="226"/>
      <c r="I60" s="227"/>
    </row>
    <row r="61" spans="3:9" ht="30" x14ac:dyDescent="0.35">
      <c r="C61" s="208" t="s">
        <v>322</v>
      </c>
      <c r="D61" s="243" t="s">
        <v>269</v>
      </c>
      <c r="E61" s="250" t="s">
        <v>323</v>
      </c>
      <c r="F61" s="224"/>
      <c r="G61" s="225" t="s">
        <v>249</v>
      </c>
      <c r="H61" s="226"/>
      <c r="I61" s="227"/>
    </row>
    <row r="62" spans="3:9" ht="15" x14ac:dyDescent="0.35">
      <c r="C62" s="208" t="s">
        <v>324</v>
      </c>
      <c r="D62" s="243">
        <v>18</v>
      </c>
      <c r="E62" s="250" t="s">
        <v>325</v>
      </c>
      <c r="F62" s="224"/>
      <c r="G62" s="225" t="s">
        <v>249</v>
      </c>
      <c r="H62" s="226"/>
      <c r="I62" s="227"/>
    </row>
    <row r="63" spans="3:9" ht="15" x14ac:dyDescent="0.35">
      <c r="C63" s="208" t="s">
        <v>326</v>
      </c>
      <c r="D63" s="243" t="s">
        <v>269</v>
      </c>
      <c r="E63" s="250" t="s">
        <v>327</v>
      </c>
      <c r="F63" s="224"/>
      <c r="G63" s="225"/>
      <c r="H63" s="226"/>
      <c r="I63" s="227"/>
    </row>
    <row r="64" spans="3:9" ht="15" x14ac:dyDescent="0.35">
      <c r="C64" s="208" t="s">
        <v>272</v>
      </c>
      <c r="D64" s="243" t="s">
        <v>269</v>
      </c>
      <c r="E64" s="250" t="s">
        <v>328</v>
      </c>
      <c r="F64" s="224"/>
      <c r="G64" s="225" t="s">
        <v>249</v>
      </c>
      <c r="H64" s="226" t="s">
        <v>249</v>
      </c>
      <c r="I64" s="227"/>
    </row>
    <row r="65" spans="3:14" ht="15" x14ac:dyDescent="0.35">
      <c r="C65" s="209" t="s">
        <v>326</v>
      </c>
      <c r="D65" s="243" t="s">
        <v>269</v>
      </c>
      <c r="E65" s="250" t="s">
        <v>329</v>
      </c>
      <c r="F65" s="224"/>
      <c r="G65" s="225"/>
      <c r="H65" s="226"/>
      <c r="I65" s="227"/>
      <c r="N65" s="42"/>
    </row>
    <row r="66" spans="3:14" ht="30" x14ac:dyDescent="0.4">
      <c r="C66" s="211" t="s">
        <v>330</v>
      </c>
      <c r="D66" s="243">
        <v>25</v>
      </c>
      <c r="E66" s="250" t="s">
        <v>331</v>
      </c>
      <c r="F66" s="224"/>
      <c r="G66" s="225" t="s">
        <v>249</v>
      </c>
      <c r="H66" s="226"/>
      <c r="I66" s="227"/>
    </row>
    <row r="67" spans="3:14" ht="15" x14ac:dyDescent="0.35">
      <c r="C67" s="210" t="s">
        <v>275</v>
      </c>
      <c r="D67" s="243" t="s">
        <v>269</v>
      </c>
      <c r="E67" s="250" t="s">
        <v>332</v>
      </c>
      <c r="F67" s="228"/>
      <c r="G67" s="229" t="s">
        <v>249</v>
      </c>
      <c r="H67" s="230" t="s">
        <v>249</v>
      </c>
      <c r="I67" s="227"/>
    </row>
    <row r="68" spans="3:14" ht="15" x14ac:dyDescent="0.35">
      <c r="C68" s="208" t="s">
        <v>333</v>
      </c>
      <c r="D68" s="243">
        <v>27</v>
      </c>
      <c r="E68" s="250" t="s">
        <v>334</v>
      </c>
      <c r="F68" s="231" t="s">
        <v>249</v>
      </c>
      <c r="G68" s="232" t="s">
        <v>249</v>
      </c>
      <c r="H68" s="233" t="s">
        <v>249</v>
      </c>
      <c r="I68" s="227"/>
    </row>
    <row r="69" spans="3:14" ht="30" x14ac:dyDescent="0.35">
      <c r="C69" s="208" t="s">
        <v>250</v>
      </c>
      <c r="D69" s="243" t="s">
        <v>247</v>
      </c>
      <c r="E69" s="250" t="s">
        <v>335</v>
      </c>
      <c r="F69" s="231"/>
      <c r="G69" s="232"/>
      <c r="H69" s="233"/>
      <c r="I69" s="227" t="s">
        <v>245</v>
      </c>
    </row>
    <row r="70" spans="3:14" ht="15" x14ac:dyDescent="0.35">
      <c r="C70" s="208" t="s">
        <v>336</v>
      </c>
      <c r="D70" s="243">
        <v>66</v>
      </c>
      <c r="E70" s="250" t="s">
        <v>337</v>
      </c>
      <c r="F70" s="231"/>
      <c r="G70" s="232"/>
      <c r="H70" s="233"/>
      <c r="I70" s="227" t="s">
        <v>315</v>
      </c>
    </row>
    <row r="71" spans="3:14" ht="15" x14ac:dyDescent="0.35">
      <c r="C71" s="208" t="s">
        <v>338</v>
      </c>
      <c r="D71" s="243">
        <v>27</v>
      </c>
      <c r="E71" s="250" t="s">
        <v>339</v>
      </c>
      <c r="F71" s="231"/>
      <c r="G71" s="232" t="s">
        <v>31</v>
      </c>
      <c r="H71" s="233"/>
      <c r="I71" s="227"/>
    </row>
    <row r="72" spans="3:14" ht="15" x14ac:dyDescent="0.35">
      <c r="C72" s="208" t="s">
        <v>340</v>
      </c>
      <c r="D72" s="243">
        <v>57</v>
      </c>
      <c r="E72" s="250" t="s">
        <v>341</v>
      </c>
      <c r="F72" s="231" t="s">
        <v>31</v>
      </c>
      <c r="G72" s="232" t="s">
        <v>31</v>
      </c>
      <c r="H72" s="233" t="s">
        <v>31</v>
      </c>
      <c r="I72" s="227"/>
    </row>
    <row r="73" spans="3:14" ht="15" x14ac:dyDescent="0.35">
      <c r="C73" s="208" t="s">
        <v>306</v>
      </c>
      <c r="D73" s="243">
        <v>24</v>
      </c>
      <c r="E73" s="250" t="s">
        <v>342</v>
      </c>
      <c r="F73" s="231"/>
      <c r="G73" s="232" t="s">
        <v>31</v>
      </c>
      <c r="H73" s="233"/>
      <c r="I73" s="227"/>
    </row>
    <row r="74" spans="3:14" ht="15" x14ac:dyDescent="0.35">
      <c r="C74" s="208" t="s">
        <v>343</v>
      </c>
      <c r="D74" s="243" t="s">
        <v>269</v>
      </c>
      <c r="E74" s="250" t="s">
        <v>344</v>
      </c>
      <c r="F74" s="231"/>
      <c r="G74" s="232" t="s">
        <v>31</v>
      </c>
      <c r="H74" s="233" t="s">
        <v>31</v>
      </c>
      <c r="I74" s="227"/>
    </row>
    <row r="75" spans="3:14" ht="30" x14ac:dyDescent="0.35">
      <c r="C75" s="208" t="s">
        <v>345</v>
      </c>
      <c r="D75" s="243">
        <v>27</v>
      </c>
      <c r="E75" s="250" t="s">
        <v>346</v>
      </c>
      <c r="F75" s="234" t="s">
        <v>31</v>
      </c>
      <c r="G75" s="235" t="s">
        <v>31</v>
      </c>
      <c r="H75" s="236" t="s">
        <v>31</v>
      </c>
      <c r="I75" s="227"/>
    </row>
    <row r="76" spans="3:14" ht="15" x14ac:dyDescent="0.35">
      <c r="C76" s="208" t="s">
        <v>347</v>
      </c>
      <c r="D76" s="243" t="s">
        <v>269</v>
      </c>
      <c r="E76" s="250" t="s">
        <v>348</v>
      </c>
      <c r="F76" s="237"/>
      <c r="G76" s="238" t="s">
        <v>31</v>
      </c>
      <c r="H76" s="239"/>
      <c r="I76" s="227"/>
    </row>
    <row r="77" spans="3:14" ht="15" x14ac:dyDescent="0.35">
      <c r="C77" s="208" t="s">
        <v>349</v>
      </c>
      <c r="D77" s="243">
        <v>300</v>
      </c>
      <c r="E77" s="250" t="s">
        <v>350</v>
      </c>
      <c r="F77" s="237" t="s">
        <v>31</v>
      </c>
      <c r="G77" s="238" t="s">
        <v>31</v>
      </c>
      <c r="H77" s="239" t="s">
        <v>31</v>
      </c>
      <c r="I77" s="227"/>
    </row>
    <row r="78" spans="3:14" ht="15" x14ac:dyDescent="0.35">
      <c r="C78" s="212" t="s">
        <v>290</v>
      </c>
      <c r="D78" s="243" t="s">
        <v>269</v>
      </c>
      <c r="E78" s="250" t="s">
        <v>351</v>
      </c>
      <c r="F78" s="237"/>
      <c r="G78" s="238" t="s">
        <v>249</v>
      </c>
      <c r="H78" s="239"/>
      <c r="I78" s="227"/>
    </row>
  </sheetData>
  <sortState xmlns:xlrd2="http://schemas.microsoft.com/office/spreadsheetml/2017/richdata2" ref="C6:I14">
    <sortCondition ref="C6:C14"/>
  </sortState>
  <mergeCells count="2">
    <mergeCell ref="D5:I5"/>
    <mergeCell ref="D57:I57"/>
  </mergeCells>
  <pageMargins left="0" right="0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7f7930-ce09-4dff-981a-507fc363ac43" xsi:nil="true"/>
    <lcf76f155ced4ddcb4097134ff3c332f xmlns="bdca9f29-83e3-40ea-84ca-8e334ef5fad9">
      <Terms xmlns="http://schemas.microsoft.com/office/infopath/2007/PartnerControls"/>
    </lcf76f155ced4ddcb4097134ff3c332f>
    <PolicyExpiry xmlns="bdca9f29-83e3-40ea-84ca-8e334ef5fad9">2022-01-24T00:00:00+00:00</PolicyExpi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B97CC80C9AD54C81FA67AC71162241" ma:contentTypeVersion="19" ma:contentTypeDescription="Create a new document." ma:contentTypeScope="" ma:versionID="158f47d8ba03add8f1f5bf98871b8945">
  <xsd:schema xmlns:xsd="http://www.w3.org/2001/XMLSchema" xmlns:xs="http://www.w3.org/2001/XMLSchema" xmlns:p="http://schemas.microsoft.com/office/2006/metadata/properties" xmlns:ns2="bdca9f29-83e3-40ea-84ca-8e334ef5fad9" xmlns:ns3="307f7930-ce09-4dff-981a-507fc363ac43" targetNamespace="http://schemas.microsoft.com/office/2006/metadata/properties" ma:root="true" ma:fieldsID="5d23a775d19bcd25bb7bb51e4d3a994d" ns2:_="" ns3:_="">
    <xsd:import namespace="bdca9f29-83e3-40ea-84ca-8e334ef5fad9"/>
    <xsd:import namespace="307f7930-ce09-4dff-981a-507fc363a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PolicyExpiry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a9f29-83e3-40ea-84ca-8e334ef5fa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olicyExpiry" ma:index="21" nillable="true" ma:displayName="Policy Expiry" ma:default="2022-01-24T00:00:00Z" ma:format="DateOnly" ma:internalName="PolicyExpiry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4df24b3-5c1c-4720-81ab-a4b9141e6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7930-ce09-4dff-981a-507fc363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d0ade4e-afe3-42ad-897e-b12d3829b25e}" ma:internalName="TaxCatchAll" ma:showField="CatchAllData" ma:web="307f7930-ce09-4dff-981a-507fc363a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5C57E-D77D-4077-8AC1-827B79EBD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5D5D4-0AAE-4DE1-82E6-274B7C717FA6}">
  <ds:schemaRefs>
    <ds:schemaRef ds:uri="http://schemas.microsoft.com/office/2006/metadata/properties"/>
    <ds:schemaRef ds:uri="http://schemas.microsoft.com/office/infopath/2007/PartnerControls"/>
    <ds:schemaRef ds:uri="307f7930-ce09-4dff-981a-507fc363ac43"/>
    <ds:schemaRef ds:uri="bdca9f29-83e3-40ea-84ca-8e334ef5fad9"/>
  </ds:schemaRefs>
</ds:datastoreItem>
</file>

<file path=customXml/itemProps3.xml><?xml version="1.0" encoding="utf-8"?>
<ds:datastoreItem xmlns:ds="http://schemas.openxmlformats.org/officeDocument/2006/customXml" ds:itemID="{0552F562-9B1C-44EB-8730-506CFE7D2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a9f29-83e3-40ea-84ca-8e334ef5fad9"/>
    <ds:schemaRef ds:uri="307f7930-ce09-4dff-981a-507fc363a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Demographics</vt:lpstr>
      <vt:lpstr>Exclusions</vt:lpstr>
      <vt:lpstr>Meal Plans</vt:lpstr>
      <vt:lpstr>Beverage Contract</vt:lpstr>
      <vt:lpstr>Revenue</vt:lpstr>
      <vt:lpstr>Operating Info</vt:lpstr>
      <vt:lpstr>Staffing</vt:lpstr>
      <vt:lpstr>Catering</vt:lpstr>
      <vt:lpstr>Summer Camps</vt:lpstr>
      <vt:lpstr>Sanitation</vt:lpstr>
      <vt:lpstr>Athletics</vt:lpstr>
      <vt:lpstr>Sustainability</vt:lpstr>
      <vt:lpstr>Technology Responsibilities</vt:lpstr>
      <vt:lpstr>Financial Responsibilities</vt:lpstr>
      <vt:lpstr>Historical Costs</vt:lpstr>
      <vt:lpstr>Support</vt:lpstr>
      <vt:lpstr>Amortization</vt:lpstr>
      <vt:lpstr>'Financial Responsibilities'!_Hlk35608814</vt:lpstr>
      <vt:lpstr>'Financial Responsibilities'!_Hlk35608836</vt:lpstr>
      <vt:lpstr>'Meal Plans'!Print_Area</vt:lpstr>
      <vt:lpstr>'Summer Camps'!Print_Area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Eavan Jennings</dc:creator>
  <cp:keywords/>
  <dc:description/>
  <cp:lastModifiedBy>Eavan Jennings</cp:lastModifiedBy>
  <cp:revision/>
  <dcterms:created xsi:type="dcterms:W3CDTF">2012-07-18T14:59:54Z</dcterms:created>
  <dcterms:modified xsi:type="dcterms:W3CDTF">2024-08-29T14:02:00Z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0x01010008335A721F6E1540922D4D36C4CEE0C9</vt:lpwstr>
  </property>
  <property fmtid="{D5CDD505-2E9C-101B-9397-08002B2CF9AE}" pid="3" name="MediaServiceImageTags">
    <vt:lpwstr/>
  </property>
</Properties>
</file>